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filterPrivacy="1"/>
  <xr:revisionPtr revIDLastSave="5728" documentId="8_{664B21F7-C4F3-424E-992F-C6E1A5842015}" xr6:coauthVersionLast="47" xr6:coauthVersionMax="47" xr10:uidLastSave="{57DD8BE5-2128-4597-B420-2E1405471A5B}"/>
  <bookViews>
    <workbookView xWindow="28680" yWindow="-120" windowWidth="38640" windowHeight="21120" tabRatio="720" firstSheet="9" activeTab="7" xr2:uid="{00000000-000D-0000-FFFF-FFFF00000000}"/>
  </bookViews>
  <sheets>
    <sheet name="Introduction" sheetId="4" r:id="rId1"/>
    <sheet name="Maturity Levels" sheetId="3" r:id="rId2"/>
    <sheet name="GOVERN" sheetId="16" r:id="rId3"/>
    <sheet name="IDENTIFY" sheetId="20" r:id="rId4"/>
    <sheet name="PROTECT" sheetId="25" r:id="rId5"/>
    <sheet name="DETECT" sheetId="26" r:id="rId6"/>
    <sheet name="RESPOND" sheetId="27" r:id="rId7"/>
    <sheet name="RECOVER" sheetId="28" r:id="rId8"/>
    <sheet name="Sheet1" sheetId="12" state="hidden" r:id="rId9"/>
    <sheet name="BASIC Summary" sheetId="17" r:id="rId10"/>
    <sheet name="References" sheetId="5" r:id="rId11"/>
  </sheets>
  <definedNames>
    <definedName name="_xlnm._FilterDatabase" localSheetId="5" hidden="1">DETECT!$A$2:$M$6</definedName>
    <definedName name="_xlnm._FilterDatabase" localSheetId="2" hidden="1">GOVERN!$A$2:$M$6</definedName>
    <definedName name="_xlnm._FilterDatabase" localSheetId="3" hidden="1">IDENTIFY!$A$2:$M$10</definedName>
    <definedName name="_xlnm._FilterDatabase" localSheetId="4" hidden="1">PROTECT!$A$2:$M$17</definedName>
    <definedName name="_xlnm._FilterDatabase" localSheetId="7" hidden="1">RECOVER!$A$2:$M$3</definedName>
    <definedName name="_xlnm._FilterDatabase" localSheetId="6" hidden="1">RESPOND!$A$2:$M$4</definedName>
    <definedName name="NA_Count">SUMPRODUCT(--(((GOVERN!$F$3:$F$1000="N/A")+(GOVERN!$G$3:$G$1000="N/A"))&gt;0))+SUMPRODUCT(--(((IDENTIFY!$F$3:$F$1000="N/A")+(IDENTIFY!$G$3:$G$1000="N/A"))&gt;0))+SUMPRODUCT(--(((PROTECT!$F$3:$F$1000="N/A")+(PROTECT!$G$3:$G$1000="N/A"))&gt;0))+SUMPRODUCT(--(((DETECT!$F$3:$F$1000="N/A")+(DETECT!$G$3:$G$1000="N/A"))&gt;0))+SUMPRODUCT(--(((RESPOND!$F$3:$F$1000="N/A")+(RESPOND!$G$3:$G$1000="N/A"))&gt;0))+SUMPRODUCT(--(((RECOVER!$F$3:$F$1000="N/A")+(RECOVER!$G$3:$G$1000="N/A"))&gt;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8" l="1"/>
  <c r="H3" i="28"/>
  <c r="I4" i="27"/>
  <c r="K4" i="27" s="1"/>
  <c r="I3" i="27"/>
  <c r="K3" i="27" s="1"/>
  <c r="H4" i="27"/>
  <c r="J4" i="27" s="1"/>
  <c r="H3" i="27"/>
  <c r="J3" i="27" s="1"/>
  <c r="I6" i="26"/>
  <c r="I5" i="26"/>
  <c r="I3" i="26"/>
  <c r="H6" i="26"/>
  <c r="J6" i="26" s="1"/>
  <c r="H5" i="26"/>
  <c r="H3" i="26"/>
  <c r="I16" i="25"/>
  <c r="I11" i="25"/>
  <c r="I12" i="25"/>
  <c r="I13" i="25"/>
  <c r="I14" i="25"/>
  <c r="I15" i="25"/>
  <c r="I10" i="25"/>
  <c r="I6" i="25"/>
  <c r="I4" i="25"/>
  <c r="I3" i="25"/>
  <c r="H16" i="25"/>
  <c r="H11" i="25"/>
  <c r="H12" i="25"/>
  <c r="H13" i="25"/>
  <c r="H14" i="25"/>
  <c r="H15" i="25"/>
  <c r="H10" i="25"/>
  <c r="H6" i="25"/>
  <c r="H4" i="25"/>
  <c r="H3" i="25"/>
  <c r="I4" i="20"/>
  <c r="I5" i="20"/>
  <c r="I6" i="20"/>
  <c r="I7" i="20"/>
  <c r="I8" i="20"/>
  <c r="I9" i="20"/>
  <c r="I10" i="20"/>
  <c r="I3" i="20"/>
  <c r="H4" i="20"/>
  <c r="H5" i="20"/>
  <c r="H6" i="20"/>
  <c r="H7" i="20"/>
  <c r="H8" i="20"/>
  <c r="H9" i="20"/>
  <c r="H10" i="20"/>
  <c r="H3" i="20"/>
  <c r="I6" i="16"/>
  <c r="I5" i="16"/>
  <c r="I4" i="16"/>
  <c r="I3" i="16"/>
  <c r="H6" i="16"/>
  <c r="H5" i="16"/>
  <c r="H4" i="16"/>
  <c r="H3" i="16"/>
  <c r="O9" i="17"/>
  <c r="C1" i="28"/>
  <c r="C1" i="27"/>
  <c r="C1" i="26"/>
  <c r="C1" i="25"/>
  <c r="C1" i="20"/>
  <c r="C1" i="16"/>
  <c r="K6" i="26"/>
  <c r="K16" i="25"/>
  <c r="J16" i="25"/>
  <c r="K12" i="25"/>
  <c r="K11" i="25"/>
  <c r="J11" i="25"/>
  <c r="K3" i="25" l="1"/>
  <c r="J3" i="26"/>
  <c r="J3" i="25"/>
  <c r="K3" i="26"/>
  <c r="K8" i="20"/>
  <c r="J8" i="20"/>
  <c r="K3" i="20"/>
  <c r="K14" i="25"/>
  <c r="J14" i="25"/>
  <c r="J12" i="25"/>
  <c r="K3" i="28"/>
  <c r="J3" i="28"/>
  <c r="Q37" i="17" l="1"/>
  <c r="P37" i="17"/>
  <c r="Q36" i="17"/>
  <c r="P36" i="17"/>
  <c r="Q35" i="17"/>
  <c r="P35" i="17"/>
  <c r="Q31" i="17"/>
  <c r="P31" i="17"/>
  <c r="Q34" i="17"/>
  <c r="P34" i="17"/>
  <c r="O34" i="17" s="1"/>
  <c r="F21" i="17"/>
  <c r="E21" i="17"/>
  <c r="D21" i="17" s="1"/>
  <c r="K10" i="20" l="1"/>
  <c r="F11" i="17" s="1"/>
  <c r="J10" i="20"/>
  <c r="E11" i="17" s="1"/>
  <c r="D11" i="17" l="1"/>
  <c r="K6" i="16"/>
  <c r="F8" i="17" s="1"/>
  <c r="J6" i="16"/>
  <c r="E8" i="17" s="1"/>
  <c r="D8" i="17" s="1"/>
  <c r="K3" i="16"/>
  <c r="F5" i="17" s="1"/>
  <c r="J3" i="16"/>
  <c r="E5" i="17" s="1"/>
  <c r="D5" i="17" s="1"/>
  <c r="K4" i="16"/>
  <c r="F6" i="17" s="1"/>
  <c r="J4" i="16"/>
  <c r="E6" i="17" s="1"/>
  <c r="D6" i="17" l="1"/>
  <c r="P32" i="17"/>
  <c r="E14" i="17"/>
  <c r="Q32" i="17"/>
  <c r="F14" i="17"/>
  <c r="O35" i="17"/>
  <c r="Q30" i="17"/>
  <c r="P30" i="17"/>
  <c r="Q29" i="17"/>
  <c r="P29" i="17"/>
  <c r="Q28" i="17"/>
  <c r="P28" i="17"/>
  <c r="Q27" i="17"/>
  <c r="P27" i="17"/>
  <c r="Q26" i="17"/>
  <c r="P26" i="17"/>
  <c r="Q25" i="17"/>
  <c r="P25" i="17"/>
  <c r="N11" i="17"/>
  <c r="O25" i="17" l="1"/>
  <c r="D14" i="17"/>
  <c r="O32" i="17"/>
  <c r="O31" i="17"/>
  <c r="O36" i="17"/>
  <c r="F20" i="17"/>
  <c r="E20" i="17"/>
  <c r="F18" i="17"/>
  <c r="D20" i="17" l="1"/>
  <c r="E18" i="17"/>
  <c r="D18" i="17" s="1"/>
  <c r="Q33" i="17"/>
  <c r="P33" i="17"/>
  <c r="E15" i="17"/>
  <c r="F17" i="17"/>
  <c r="E17" i="17"/>
  <c r="F15" i="17"/>
  <c r="K5" i="16"/>
  <c r="F7" i="17" s="1"/>
  <c r="J5" i="16"/>
  <c r="E7" i="17" s="1"/>
  <c r="D7" i="17" s="1"/>
  <c r="E1" i="28"/>
  <c r="F19" i="17"/>
  <c r="E1" i="27"/>
  <c r="E1" i="26"/>
  <c r="E1" i="25"/>
  <c r="D17" i="17" l="1"/>
  <c r="D15" i="17"/>
  <c r="O33" i="17"/>
  <c r="E16" i="17"/>
  <c r="E13" i="17"/>
  <c r="F13" i="17"/>
  <c r="F16" i="17"/>
  <c r="E12" i="17"/>
  <c r="F12" i="17"/>
  <c r="E10" i="17"/>
  <c r="F10" i="17"/>
  <c r="D10" i="17" s="1"/>
  <c r="E19" i="17"/>
  <c r="D19" i="17" s="1"/>
  <c r="F9" i="17"/>
  <c r="E1" i="20"/>
  <c r="E1" i="16"/>
  <c r="D13" i="17" l="1"/>
  <c r="D16" i="17"/>
  <c r="D12" i="17"/>
  <c r="O26" i="17"/>
  <c r="O30" i="17"/>
  <c r="O27" i="17"/>
  <c r="O37" i="17"/>
  <c r="O29" i="17"/>
  <c r="O28" i="17"/>
  <c r="J3" i="20"/>
  <c r="E9" i="17" s="1"/>
  <c r="D9" i="17" s="1"/>
  <c r="M4" i="17" l="1"/>
</calcChain>
</file>

<file path=xl/sharedStrings.xml><?xml version="1.0" encoding="utf-8"?>
<sst xmlns="http://schemas.openxmlformats.org/spreadsheetml/2006/main" count="323" uniqueCount="223">
  <si>
    <r>
      <rPr>
        <sz val="16"/>
        <color rgb="FF000000"/>
        <rFont val="Calibri"/>
        <family val="2"/>
        <scheme val="minor"/>
      </rPr>
      <t xml:space="preserve">This workbook is the self-assessment tool for the </t>
    </r>
    <r>
      <rPr>
        <b/>
        <sz val="20"/>
        <color rgb="FFC00000"/>
        <rFont val="Calibri"/>
        <family val="2"/>
        <scheme val="minor"/>
      </rPr>
      <t xml:space="preserve">CyberFundamentals Framework </t>
    </r>
    <r>
      <rPr>
        <b/>
        <u/>
        <sz val="20"/>
        <color rgb="FFC00000"/>
        <rFont val="Calibri"/>
        <family val="2"/>
        <scheme val="minor"/>
      </rPr>
      <t>version 2025</t>
    </r>
    <r>
      <rPr>
        <sz val="16"/>
        <color rgb="FF000000"/>
        <rFont val="Calibri"/>
        <family val="2"/>
        <scheme val="minor"/>
      </rPr>
      <t>. The CyberFundamentals Framework is developed by the Centre for Cybersecurity Belgium (CCB). The framework includes a set of concrete measures to protect data, significantly reduce the risk of the most common cyber-attacks, and increase the cyber resilience of organisations.
The framework is available for both voluntary and mandatory use.
In case of voluntary use, it is considered as National Certification Scheme for Cybersecurity Certification implementing the statutory mandate of the CCB (RD 10 Oct 2014, Art. 3 8°). 
For mandatory use of the certification scheme, the laws and regulations imposing mandatory use apply.
The Cyberfundamentals Conformity self-declaration is based on a self-assessment using this tool. The self-declaration can be verified by an independent accredited third-party Conformity Assessment Body (CAB) and will then result in a label, a verified claim or a certificate in accordance with the Conformity Assessment Scheme.</t>
    </r>
  </si>
  <si>
    <t>Change Log</t>
  </si>
  <si>
    <t>Date</t>
  </si>
  <si>
    <t>Reason for change</t>
  </si>
  <si>
    <t>Initial release in the context of CyFun® version 2025</t>
  </si>
  <si>
    <t>Clarification that CyFun®2025 applies</t>
  </si>
  <si>
    <t>Intermediate updates after feedback users</t>
  </si>
  <si>
    <t>Applicable version of the CyberFundamentels framework</t>
  </si>
  <si>
    <t>Version</t>
  </si>
  <si>
    <t>requirements</t>
  </si>
  <si>
    <r>
      <rPr>
        <b/>
        <sz val="12"/>
        <color rgb="FF000000"/>
        <rFont val="Calibri"/>
      </rPr>
      <t xml:space="preserve">Directions:
</t>
    </r>
    <r>
      <rPr>
        <sz val="12"/>
        <color rgb="FF000000"/>
        <rFont val="Calibri"/>
      </rPr>
      <t xml:space="preserve">(1) </t>
    </r>
    <r>
      <rPr>
        <b/>
        <sz val="12"/>
        <color rgb="FF000000"/>
        <rFont val="Calibri"/>
      </rPr>
      <t>Assurance levels:</t>
    </r>
    <r>
      <rPr>
        <sz val="12"/>
        <color rgb="FF000000"/>
        <rFont val="Calibri"/>
      </rPr>
      <t xml:space="preserve"> The CyberFundamentals self-assessment is available for the three assurance levels: Basic, Important and Essential. A separate tool has been developed for each assurance level to ensure that organisations can evaluate themselves against the appropriate set of controls. 
(2) </t>
    </r>
    <r>
      <rPr>
        <b/>
        <sz val="12"/>
        <color rgb="FF000000"/>
        <rFont val="Calibri"/>
      </rPr>
      <t>Structure of the tool</t>
    </r>
    <r>
      <rPr>
        <sz val="12"/>
        <color rgb="FF000000"/>
        <rFont val="Calibri"/>
      </rPr>
      <t xml:space="preserve">: The self-assessment tool is organised around the six CyberFundamentals functions: Govern, Identify, Protect, Detect, Respond and Recover. Each function has its own dedicated tab containing the controls relevant to that function. 
(3) </t>
    </r>
    <r>
      <rPr>
        <b/>
        <sz val="12"/>
        <color rgb="FF000000"/>
        <rFont val="Calibri"/>
      </rPr>
      <t>Assessment method</t>
    </r>
    <r>
      <rPr>
        <sz val="12"/>
        <color rgb="FF000000"/>
        <rFont val="Calibri"/>
      </rPr>
      <t xml:space="preserve">: Each control is evaluated based on how well it is documented (documentation maturity) and how well that documentation is put into practice (implementation maturity).   Each control’s maturity is determined using the definitions in the Maturity Levels tab, and the organisation must give each dimension of every control a score from 1 to 5 based on those definitions. 
(4) </t>
    </r>
    <r>
      <rPr>
        <b/>
        <sz val="12"/>
        <color rgb="FF000000"/>
        <rFont val="Calibri"/>
      </rPr>
      <t>Calculation of results</t>
    </r>
    <r>
      <rPr>
        <sz val="12"/>
        <color rgb="FF000000"/>
        <rFont val="Calibri"/>
      </rPr>
      <t xml:space="preserve">: For each subcategory and category, the tool automatically calculates the average maturity score based on the input provided. 
(5) </t>
    </r>
    <r>
      <rPr>
        <b/>
        <sz val="12"/>
        <color rgb="FF000000"/>
        <rFont val="Calibri"/>
      </rPr>
      <t>Summary overview</t>
    </r>
    <r>
      <rPr>
        <sz val="12"/>
        <color rgb="FF000000"/>
        <rFont val="Calibri"/>
      </rPr>
      <t xml:space="preserve">: The ‘Summary’ tab shows the maturity score that indicates whether the organisation meets the thresholds set in the CyFun® Conformity Assessment Scheme. 
(6) </t>
    </r>
    <r>
      <rPr>
        <b/>
        <sz val="12"/>
        <color rgb="FF000000"/>
        <rFont val="Calibri"/>
      </rPr>
      <t>Additional features</t>
    </r>
    <r>
      <rPr>
        <sz val="12"/>
        <color rgb="FF000000"/>
        <rFont val="Calibri"/>
      </rPr>
      <t xml:space="preserve">: The self‑assessment tools for the Important and Essential assurance levels provide additional filtering options, including a filter that shows only the controls relevant to the selected assurance level. 
(7) </t>
    </r>
    <r>
      <rPr>
        <b/>
        <sz val="12"/>
        <color rgb="FF000000"/>
        <rFont val="Calibri"/>
      </rPr>
      <t>Excluded measure</t>
    </r>
    <r>
      <rPr>
        <sz val="12"/>
        <color rgb="FF000000"/>
        <rFont val="Calibri"/>
      </rPr>
      <t>: For the BASIC assurance level, one measure may be excluded. Key measures cannot be excluded. For the excluded measure, the option “N/A” may be selected. If “N/A” is used more than once, the affected cells are highlighted in red. Each “N/A” selection results in a score of 2.5 being applied in the calculation.</t>
    </r>
  </si>
  <si>
    <r>
      <t xml:space="preserve">CAS </t>
    </r>
    <r>
      <rPr>
        <b/>
        <vertAlign val="superscript"/>
        <sz val="14"/>
        <color theme="1"/>
        <rFont val="Calibri"/>
        <family val="2"/>
        <scheme val="minor"/>
      </rPr>
      <t>(*)</t>
    </r>
  </si>
  <si>
    <t>Published version on https://cyfun.eu/en/cab</t>
  </si>
  <si>
    <t>(*) CAS: CyFun® Conformity Assessment Scheme</t>
  </si>
  <si>
    <t>Self-Assessment Completion date</t>
  </si>
  <si>
    <t>This self-assessment was completed by the entity on:</t>
  </si>
  <si>
    <r>
      <t xml:space="preserve">The CyberFundamentals Framework, its </t>
    </r>
    <r>
      <rPr>
        <b/>
        <sz val="12"/>
        <color theme="4" tint="-0.249977111117893"/>
        <rFont val="Calibri"/>
        <family val="2"/>
        <scheme val="minor"/>
      </rPr>
      <t>tools</t>
    </r>
    <r>
      <rPr>
        <b/>
        <sz val="12"/>
        <color theme="1"/>
        <rFont val="Calibri"/>
        <family val="2"/>
        <scheme val="minor"/>
      </rPr>
      <t xml:space="preserve"> and </t>
    </r>
    <r>
      <rPr>
        <b/>
        <sz val="12"/>
        <color theme="4" tint="-0.249977111117893"/>
        <rFont val="Calibri"/>
        <family val="2"/>
        <scheme val="minor"/>
      </rPr>
      <t>user instructions</t>
    </r>
    <r>
      <rPr>
        <b/>
        <sz val="12"/>
        <color theme="1"/>
        <rFont val="Calibri"/>
        <family val="2"/>
        <scheme val="minor"/>
      </rPr>
      <t xml:space="preserve"> are available on: </t>
    </r>
  </si>
  <si>
    <t>www.cyfun.eu</t>
  </si>
  <si>
    <t xml:space="preserve">The CyberFundamentals Conformity Assessment Scheme is available on: </t>
  </si>
  <si>
    <t xml:space="preserve">Questions and feedback regarding this framework can be addressed to: </t>
  </si>
  <si>
    <t xml:space="preserve">certification@ccb.belgium.be </t>
  </si>
  <si>
    <r>
      <rPr>
        <b/>
        <sz val="12"/>
        <color theme="1"/>
        <rFont val="Calibri"/>
        <family val="2"/>
        <scheme val="minor"/>
      </rPr>
      <t>NOTE</t>
    </r>
    <r>
      <rPr>
        <sz val="12"/>
        <color theme="1"/>
        <rFont val="Calibri"/>
        <family val="2"/>
        <scheme val="minor"/>
      </rPr>
      <t>: Since the CyFun® Self-Assessment Tool is an element of the CyFun® Conformity Assessment Scheme that operates under accreditation, it is not possible to unprotect cells or activate all MS Excel features.</t>
    </r>
  </si>
  <si>
    <t>Maturity Level</t>
  </si>
  <si>
    <t>Maturity Value</t>
  </si>
  <si>
    <t>Documentation Maturity
Expectation of Documentation Maturity Level </t>
  </si>
  <si>
    <t>Implementation Maturity
Expectation of Implementation Maturity Level </t>
  </si>
  <si>
    <t>Maturity level thresholds BASIC</t>
  </si>
  <si>
    <t>Level 1 - Initial</t>
  </si>
  <si>
    <t>No Process documentation or not formally approved by management.</t>
  </si>
  <si>
    <t>Standard process does not exist.</t>
  </si>
  <si>
    <r>
      <rPr>
        <sz val="14"/>
        <rFont val="Calibri"/>
        <family val="2"/>
        <scheme val="minor"/>
      </rPr>
      <t xml:space="preserve">Each </t>
    </r>
    <r>
      <rPr>
        <b/>
        <sz val="14"/>
        <rFont val="Calibri"/>
        <family val="2"/>
        <scheme val="minor"/>
      </rPr>
      <t>Key</t>
    </r>
    <r>
      <rPr>
        <sz val="14"/>
        <rFont val="Calibri"/>
        <family val="2"/>
        <scheme val="minor"/>
      </rPr>
      <t xml:space="preserve"> </t>
    </r>
    <r>
      <rPr>
        <b/>
        <sz val="14"/>
        <rFont val="Calibri"/>
        <family val="2"/>
        <scheme val="minor"/>
      </rPr>
      <t xml:space="preserve">Measure </t>
    </r>
    <r>
      <rPr>
        <sz val="14"/>
        <rFont val="Calibri"/>
        <family val="2"/>
        <scheme val="minor"/>
      </rPr>
      <t>Maturity level</t>
    </r>
  </si>
  <si>
    <t>≥ 2,5/5</t>
  </si>
  <si>
    <t>Level 2 - Repeatable</t>
  </si>
  <si>
    <t>Formally approved Process documentation exists but not reviewed in the previous 2 years.</t>
  </si>
  <si>
    <t>Ad-hoc process exists and is done informally.</t>
  </si>
  <si>
    <r>
      <t xml:space="preserve">Each </t>
    </r>
    <r>
      <rPr>
        <b/>
        <sz val="14"/>
        <color rgb="FF313231"/>
        <rFont val="Calibri"/>
        <family val="2"/>
        <scheme val="minor"/>
      </rPr>
      <t>Category</t>
    </r>
    <r>
      <rPr>
        <sz val="14"/>
        <color rgb="FF313231"/>
        <rFont val="Calibri"/>
        <family val="2"/>
        <scheme val="minor"/>
      </rPr>
      <t xml:space="preserve"> Maturity level</t>
    </r>
  </si>
  <si>
    <t>n/a</t>
  </si>
  <si>
    <t>Level 3 - Defined</t>
  </si>
  <si>
    <t>Formally approved Process documentation exists, and exceptions are documented and approved. Documented &amp; approved exceptions &lt; 5% of the time.</t>
  </si>
  <si>
    <t>Formal process exists and is implemented. Evidence available for most activities. Less than 10% process exceptions.</t>
  </si>
  <si>
    <r>
      <rPr>
        <b/>
        <sz val="14"/>
        <color rgb="FF313231"/>
        <rFont val="Calibri"/>
        <family val="2"/>
        <scheme val="minor"/>
      </rPr>
      <t>Total</t>
    </r>
    <r>
      <rPr>
        <sz val="14"/>
        <color rgb="FF313231"/>
        <rFont val="Calibri"/>
        <family val="2"/>
        <scheme val="minor"/>
      </rPr>
      <t xml:space="preserve"> Maturity level</t>
    </r>
    <r>
      <rPr>
        <b/>
        <sz val="14"/>
        <color rgb="FF313231"/>
        <rFont val="Calibri"/>
        <family val="2"/>
        <scheme val="minor"/>
      </rPr>
      <t xml:space="preserve"> </t>
    </r>
    <r>
      <rPr>
        <sz val="14"/>
        <color rgb="FF313231"/>
        <rFont val="Calibri"/>
        <family val="2"/>
        <scheme val="minor"/>
      </rPr>
      <t>(average)</t>
    </r>
  </si>
  <si>
    <t>Level 4 - Managed</t>
  </si>
  <si>
    <t>Formally approved Process documentation exists, and exceptions are documented and approved. Documented &amp; approved exceptions &lt; 3% of the time.</t>
  </si>
  <si>
    <t>Formal process exists and is implemented. Evidence available for all activities. Detailed metrics of the process are captured and reported.
Minimal target for metrics has been established. Less than 5% of process exceptions.</t>
  </si>
  <si>
    <t>Level 5 - Optimizing</t>
  </si>
  <si>
    <t>Formally approved Process documentation exists, and exceptions are documented and approved. Documented &amp; approved exceptions &lt; 0,5% of the time.</t>
  </si>
  <si>
    <t>Formal process exists and is implemented. Evidence available for all activities. Detailed metrics of the process are captured and reported.
Minimal target for metrics has been established and continually improving. Less than 1% of process exceptions.</t>
  </si>
  <si>
    <t>Assessment definitions</t>
  </si>
  <si>
    <t>Documentation Maturity:</t>
  </si>
  <si>
    <t>The Documentation Maturity evaluation measures how well your written rules and procedures satisfy the controls of the CyberFundamentals Framework</t>
  </si>
  <si>
    <t>Implementation Maturity:</t>
  </si>
  <si>
    <t>The Implementation Maturity evaluation assess how mature your actual operational practices are in relation to the CyberFundamentals Framework</t>
  </si>
  <si>
    <t>More information on maturity levels is available on the CyFun® website</t>
  </si>
  <si>
    <r>
      <t xml:space="preserve">TLP: </t>
    </r>
    <r>
      <rPr>
        <b/>
        <sz val="10"/>
        <color rgb="FFFFC000"/>
        <rFont val="Calibri (Hoofdtekst)"/>
      </rPr>
      <t xml:space="preserve">AMBER </t>
    </r>
    <r>
      <rPr>
        <b/>
        <sz val="10"/>
        <color theme="0"/>
        <rFont val="Calibri (Hoofdtekst)"/>
      </rPr>
      <t xml:space="preserve">- CyFun®2025     </t>
    </r>
    <r>
      <rPr>
        <b/>
        <sz val="10"/>
        <color rgb="FFFFFFFF"/>
        <rFont val="Calibri"/>
        <family val="2"/>
        <scheme val="minor"/>
      </rPr>
      <t>CyberFundamentals Tool version:</t>
    </r>
  </si>
  <si>
    <t>Self-Assessment Completion Date:</t>
  </si>
  <si>
    <t>BASIC</t>
  </si>
  <si>
    <t>Category</t>
  </si>
  <si>
    <t xml:space="preserve">
Controls linked to the management aspects</t>
  </si>
  <si>
    <t>Key Measure</t>
  </si>
  <si>
    <t>Subcategory</t>
  </si>
  <si>
    <t>Requirement</t>
  </si>
  <si>
    <t>Documentation Score</t>
  </si>
  <si>
    <t>Implementation Score</t>
  </si>
  <si>
    <t>Subcategory Documentation Maturity Score</t>
  </si>
  <si>
    <t>Subcategory Implementation Maturity Score</t>
  </si>
  <si>
    <t>Category Documentation Maturity Score</t>
  </si>
  <si>
    <t>Category Implementation Maturity Score</t>
  </si>
  <si>
    <t>Comments and/or additional information</t>
  </si>
  <si>
    <t>Assessor comments</t>
  </si>
  <si>
    <r>
      <t xml:space="preserve">Organisational Context (GV.OC): </t>
    </r>
    <r>
      <rPr>
        <sz val="10"/>
        <color theme="1"/>
        <rFont val="Calibri"/>
        <family val="2"/>
        <scheme val="minor"/>
      </rPr>
      <t>The circumstances - mission, stakeholder expectations, dependencies, and legal, regulatory, and contractual requirements - surrounding the organisation's cybersecurity risk management decisions are understood.</t>
    </r>
  </si>
  <si>
    <r>
      <rPr>
        <b/>
        <sz val="10"/>
        <color rgb="FF000000"/>
        <rFont val="Calibri"/>
        <family val="2"/>
        <scheme val="minor"/>
      </rPr>
      <t xml:space="preserve">GV.OC-03: </t>
    </r>
    <r>
      <rPr>
        <sz val="10"/>
        <color rgb="FF000000"/>
        <rFont val="Calibri"/>
        <family val="2"/>
        <scheme val="minor"/>
      </rPr>
      <t>Legal, regulatory, and contractual requirements regarding cybersecurity are understood and managed.</t>
    </r>
  </si>
  <si>
    <r>
      <rPr>
        <b/>
        <sz val="10"/>
        <color theme="1"/>
        <rFont val="Calibri"/>
        <family val="2"/>
        <scheme val="minor"/>
      </rPr>
      <t xml:space="preserve">GV.OC-03.1: </t>
    </r>
    <r>
      <rPr>
        <sz val="10"/>
        <color theme="1"/>
        <rFont val="Calibri"/>
        <family val="2"/>
        <scheme val="minor"/>
      </rPr>
      <t>Legal and regulatory requirements regarding information and cybersecurity shall be identified and implemented.</t>
    </r>
  </si>
  <si>
    <r>
      <t xml:space="preserve">Risk Management Strategy (GV.RM): </t>
    </r>
    <r>
      <rPr>
        <sz val="10"/>
        <color theme="1"/>
        <rFont val="Calibri"/>
        <family val="2"/>
        <scheme val="minor"/>
      </rPr>
      <t>The organisation's priorities, constraints, risk tolerance and appetite statements, and assumptions are established, communicated, and used to support operational risk decisions.</t>
    </r>
  </si>
  <si>
    <r>
      <t xml:space="preserve">GV.RM-03: </t>
    </r>
    <r>
      <rPr>
        <sz val="10"/>
        <color rgb="FF000000"/>
        <rFont val="Calibri"/>
        <family val="2"/>
        <scheme val="minor"/>
      </rPr>
      <t>Cybersecurity risk management activities and outcomes are included in enterprise risk management processes.</t>
    </r>
  </si>
  <si>
    <r>
      <rPr>
        <b/>
        <sz val="10"/>
        <color rgb="FF000000"/>
        <rFont val="Calibri"/>
        <family val="2"/>
        <scheme val="minor"/>
      </rPr>
      <t>GV.RM-03.1:</t>
    </r>
    <r>
      <rPr>
        <sz val="10"/>
        <color rgb="FF000000"/>
        <rFont val="Calibri"/>
        <family val="2"/>
        <scheme val="minor"/>
      </rPr>
      <t xml:space="preserve"> As part of the organisation-wide risk management strategy, a comprehensive strategy to manage information and cybersecurity risks shall be developed and updated when changes occur.</t>
    </r>
  </si>
  <si>
    <r>
      <t xml:space="preserve">Roles, Responsibilities and Authorities (GV.RR): </t>
    </r>
    <r>
      <rPr>
        <sz val="10"/>
        <color theme="1"/>
        <rFont val="Calibri"/>
        <family val="2"/>
        <scheme val="minor"/>
      </rPr>
      <t>Cybersecurity roles, responsibilities, and authorities to foster accountability, performance assessment, and continuous improvement are established and communicated.</t>
    </r>
  </si>
  <si>
    <r>
      <t xml:space="preserve">GV.RR-04: </t>
    </r>
    <r>
      <rPr>
        <sz val="10"/>
        <color rgb="FF000000"/>
        <rFont val="Calibri"/>
        <family val="2"/>
        <scheme val="minor"/>
      </rPr>
      <t>Cybersecurity is included in human resources practices.</t>
    </r>
  </si>
  <si>
    <r>
      <rPr>
        <b/>
        <sz val="10"/>
        <color theme="1"/>
        <rFont val="Calibri"/>
        <family val="2"/>
        <scheme val="minor"/>
      </rPr>
      <t>GV.RR-04.1:</t>
    </r>
    <r>
      <rPr>
        <sz val="10"/>
        <color theme="1"/>
        <rFont val="Calibri"/>
        <family val="2"/>
        <scheme val="minor"/>
      </rPr>
      <t xml:space="preserve"> Personnel with access to the organisation’s most critical information or technology shall be authenticated.</t>
    </r>
  </si>
  <si>
    <r>
      <t xml:space="preserve">Policy (GV.PO): </t>
    </r>
    <r>
      <rPr>
        <sz val="10"/>
        <color theme="1"/>
        <rFont val="Calibri"/>
        <family val="2"/>
        <scheme val="minor"/>
      </rPr>
      <t>Organisational  cybersecurity policy is established, communicated, and enforced.</t>
    </r>
  </si>
  <si>
    <r>
      <t xml:space="preserve">GV.PO-01: </t>
    </r>
    <r>
      <rPr>
        <sz val="10"/>
        <color rgb="FF000000"/>
        <rFont val="Calibri"/>
        <family val="2"/>
        <scheme val="minor"/>
      </rPr>
      <t>Policy for managing cybersecurity risks is established based on organisational context, cybersecurity strategy, and priorities and is communicated and enforced.</t>
    </r>
  </si>
  <si>
    <r>
      <rPr>
        <b/>
        <sz val="10"/>
        <color rgb="FF000000"/>
        <rFont val="Calibri"/>
        <family val="2"/>
        <scheme val="minor"/>
      </rPr>
      <t xml:space="preserve">GV.PO-01.1: </t>
    </r>
    <r>
      <rPr>
        <sz val="10"/>
        <color rgb="FF000000"/>
        <rFont val="Calibri"/>
        <family val="2"/>
        <scheme val="minor"/>
      </rPr>
      <t>Policies and procedures for managing information and cybersecurity shall be established, documented, reviewed, approved, updated when changes occur, communicated and enforced.</t>
    </r>
  </si>
  <si>
    <r>
      <t xml:space="preserve">Asset Management (ID.AM): </t>
    </r>
    <r>
      <rPr>
        <sz val="10"/>
        <color theme="1"/>
        <rFont val="Calibri"/>
        <family val="2"/>
        <scheme val="minor"/>
      </rPr>
      <t>Assets (e.g., data, hardware, software, systems, facilities, services, people) that enable the organization to achieve business purposes are identified and managed consistent with their relative importance to organisational  objectives and the organisation's risk strategy.</t>
    </r>
  </si>
  <si>
    <r>
      <t xml:space="preserve">ID.AM-01: </t>
    </r>
    <r>
      <rPr>
        <sz val="10"/>
        <color rgb="FF000000"/>
        <rFont val="Calibri"/>
        <family val="2"/>
        <scheme val="minor"/>
      </rPr>
      <t>Inventories of hardware managed by the organisation are maintained.</t>
    </r>
  </si>
  <si>
    <r>
      <rPr>
        <b/>
        <sz val="10"/>
        <color rgb="FF000000"/>
        <rFont val="Calibri"/>
        <scheme val="minor"/>
      </rPr>
      <t>ID.AM-01.1:</t>
    </r>
    <r>
      <rPr>
        <sz val="10"/>
        <color rgb="FF000000"/>
        <rFont val="Calibri"/>
        <scheme val="minor"/>
      </rPr>
      <t xml:space="preserve"> An inventory of physical and virtual infrastructure assets—such as hardware, network devices, and cloud-hosted environments—that support information processing shall be documented, reviewed, and updated as changes occur. </t>
    </r>
  </si>
  <si>
    <r>
      <t xml:space="preserve">ID.AM-02: </t>
    </r>
    <r>
      <rPr>
        <sz val="10"/>
        <color rgb="FF000000"/>
        <rFont val="Calibri"/>
        <family val="2"/>
        <scheme val="minor"/>
      </rPr>
      <t>Inventories of software, services, and systems managed by the organisation are maintained.</t>
    </r>
  </si>
  <si>
    <r>
      <rPr>
        <b/>
        <sz val="10"/>
        <color theme="1"/>
        <rFont val="Calibri"/>
        <family val="2"/>
        <scheme val="minor"/>
      </rPr>
      <t xml:space="preserve">ID.AM-02.1: </t>
    </r>
    <r>
      <rPr>
        <sz val="10"/>
        <color theme="1"/>
        <rFont val="Calibri"/>
        <family val="2"/>
        <scheme val="minor"/>
      </rPr>
      <t>An inventory of software, digital services, and business systems used within the organisation shall be documented, reviewed, and updated as changes occur.</t>
    </r>
  </si>
  <si>
    <r>
      <rPr>
        <b/>
        <sz val="10"/>
        <color rgb="FF000000"/>
        <rFont val="Calibri"/>
        <scheme val="minor"/>
      </rPr>
      <t>ID.AM-05:</t>
    </r>
    <r>
      <rPr>
        <sz val="10"/>
        <color rgb="FF000000"/>
        <rFont val="Calibri"/>
        <scheme val="minor"/>
      </rPr>
      <t xml:space="preserve"> Assets are prioritised based on classification, criticality, resources, and impact on the mission.</t>
    </r>
  </si>
  <si>
    <r>
      <rPr>
        <b/>
        <sz val="10"/>
        <color rgb="FF000000"/>
        <rFont val="Calibri"/>
        <family val="2"/>
        <scheme val="minor"/>
      </rPr>
      <t>ID.AM-5.1</t>
    </r>
    <r>
      <rPr>
        <sz val="10"/>
        <color rgb="FF000000"/>
        <rFont val="Calibri"/>
        <family val="2"/>
        <scheme val="minor"/>
      </rPr>
      <t>: The organisation’s assets shall be prioritised based on classification, criticality, and business value.</t>
    </r>
  </si>
  <si>
    <r>
      <t xml:space="preserve">ID.AM-07: </t>
    </r>
    <r>
      <rPr>
        <sz val="10"/>
        <color rgb="FF000000"/>
        <rFont val="Calibri"/>
        <family val="2"/>
        <scheme val="minor"/>
      </rPr>
      <t>Inventories of data and corresponding metadata for designated data types are maintained.</t>
    </r>
  </si>
  <si>
    <r>
      <rPr>
        <b/>
        <sz val="10"/>
        <rFont val="Calibri"/>
        <family val="2"/>
        <scheme val="minor"/>
      </rPr>
      <t xml:space="preserve">ID.AM-07.1: </t>
    </r>
    <r>
      <rPr>
        <sz val="10"/>
        <rFont val="Calibri"/>
        <family val="2"/>
        <scheme val="minor"/>
      </rPr>
      <t>Data that the organisation stores and uses shall be identified.</t>
    </r>
  </si>
  <si>
    <r>
      <t xml:space="preserve">ID.AM-08: </t>
    </r>
    <r>
      <rPr>
        <sz val="10"/>
        <color rgb="FF000000"/>
        <rFont val="Calibri"/>
        <family val="2"/>
        <scheme val="minor"/>
      </rPr>
      <t>Systems, hardware, software, services, and data are managed throughout their lifecycles.</t>
    </r>
  </si>
  <si>
    <r>
      <rPr>
        <b/>
        <sz val="10"/>
        <color theme="0"/>
        <rFont val="Calibri"/>
        <family val="2"/>
        <scheme val="minor"/>
      </rPr>
      <t xml:space="preserve">ID.AM-08.2: </t>
    </r>
    <r>
      <rPr>
        <sz val="10"/>
        <color theme="0"/>
        <rFont val="Calibri"/>
        <family val="2"/>
        <scheme val="minor"/>
      </rPr>
      <t xml:space="preserve">Patches and security updates for operating systems and critical system components shall be installed. </t>
    </r>
  </si>
  <si>
    <r>
      <t xml:space="preserve">Risk Assessment (ID.RA): </t>
    </r>
    <r>
      <rPr>
        <sz val="10"/>
        <color theme="1"/>
        <rFont val="Calibri"/>
        <family val="2"/>
        <scheme val="minor"/>
      </rPr>
      <t>The cybersecurity risk to the organisation, assets, and individuals is understood by the organisation.</t>
    </r>
  </si>
  <si>
    <r>
      <t xml:space="preserve">ID.RA-01: </t>
    </r>
    <r>
      <rPr>
        <sz val="10"/>
        <color rgb="FF000000"/>
        <rFont val="Calibri"/>
        <family val="2"/>
        <scheme val="minor"/>
      </rPr>
      <t>Vulnerabilities in assets are identified, validated, and recorded.</t>
    </r>
  </si>
  <si>
    <r>
      <rPr>
        <b/>
        <sz val="10"/>
        <color rgb="FF000000"/>
        <rFont val="Calibri"/>
        <family val="2"/>
        <scheme val="minor"/>
      </rPr>
      <t xml:space="preserve">ID.RA-01.1: </t>
    </r>
    <r>
      <rPr>
        <sz val="10"/>
        <color rgb="FF000000"/>
        <rFont val="Calibri"/>
        <family val="2"/>
        <scheme val="minor"/>
      </rPr>
      <t>Threats and vulnerabilities shall be identified in all relevant assets, including software, network and system architectures, and facilities that house critical computing assets.</t>
    </r>
  </si>
  <si>
    <r>
      <t xml:space="preserve">ID.RA-05: </t>
    </r>
    <r>
      <rPr>
        <sz val="10"/>
        <color rgb="FF000000"/>
        <rFont val="Calibri"/>
        <family val="2"/>
        <scheme val="minor"/>
      </rPr>
      <t>Threats, vulnerabilities, likelihoods, and impacts are used to understand inherent risk and inform risk response prioritisation.</t>
    </r>
  </si>
  <si>
    <r>
      <rPr>
        <b/>
        <sz val="10"/>
        <color theme="1"/>
        <rFont val="Calibri"/>
        <family val="2"/>
        <scheme val="minor"/>
      </rPr>
      <t>ID.RA-05.1:</t>
    </r>
    <r>
      <rPr>
        <sz val="10"/>
        <color theme="1"/>
        <rFont val="Calibri"/>
        <family val="2"/>
        <scheme val="minor"/>
      </rPr>
      <t xml:space="preserve"> The organisation shall conduct risk assessments in which risk is determined by threats, vulnerabilities and the impact on business processes and assets.</t>
    </r>
  </si>
  <si>
    <r>
      <t>Improvement (ID.IM):</t>
    </r>
    <r>
      <rPr>
        <sz val="10"/>
        <color theme="1"/>
        <rFont val="Calibri"/>
        <family val="2"/>
        <scheme val="minor"/>
      </rPr>
      <t xml:space="preserve"> Improvements to organisational  cybersecurity risk management processes, procedures and activities are identified across all CyFun© functions.</t>
    </r>
  </si>
  <si>
    <r>
      <t xml:space="preserve">ID.IM-03: </t>
    </r>
    <r>
      <rPr>
        <sz val="10"/>
        <color rgb="FF000000"/>
        <rFont val="Calibri"/>
        <family val="2"/>
        <scheme val="minor"/>
      </rPr>
      <t>Improvements are identified from execution of operational processes, procedures, and activities.</t>
    </r>
  </si>
  <si>
    <r>
      <rPr>
        <b/>
        <sz val="10"/>
        <color theme="1"/>
        <rFont val="Calibri"/>
        <family val="2"/>
        <scheme val="minor"/>
      </rPr>
      <t xml:space="preserve">ID.IM-03.1: </t>
    </r>
    <r>
      <rPr>
        <sz val="10"/>
        <color theme="1"/>
        <rFont val="Calibri"/>
        <family val="2"/>
        <scheme val="minor"/>
      </rPr>
      <t>The organisation shall conduct post-incident evaluations to analyse lessons learned from incident response and recovery, and consequently improve processes / procedures / technologies to enhance its cyber-resilience.</t>
    </r>
  </si>
  <si>
    <r>
      <t xml:space="preserve">Identity Management, Authentication, and Access Control (PR.AA): </t>
    </r>
    <r>
      <rPr>
        <sz val="10"/>
        <rFont val="Calibri"/>
        <family val="2"/>
        <scheme val="minor"/>
      </rPr>
      <t>Access to physical and logical assets is limited to authorised users, services, and hardware and  managed commensurate with the assessed risk of unauthorised  access.</t>
    </r>
  </si>
  <si>
    <r>
      <t xml:space="preserve">PR.AA-01: </t>
    </r>
    <r>
      <rPr>
        <sz val="10"/>
        <color rgb="FF000000"/>
        <rFont val="Calibri"/>
        <family val="2"/>
        <scheme val="minor"/>
      </rPr>
      <t>Identities and credentials for authorised users, services, and hardware are managed by the organisation.</t>
    </r>
  </si>
  <si>
    <r>
      <rPr>
        <b/>
        <sz val="10"/>
        <color theme="0"/>
        <rFont val="Calibri"/>
        <family val="2"/>
        <scheme val="minor"/>
      </rPr>
      <t>PR.AA-01.1:</t>
    </r>
    <r>
      <rPr>
        <sz val="10"/>
        <color theme="0"/>
        <rFont val="Calibri"/>
        <family val="2"/>
        <scheme val="minor"/>
      </rPr>
      <t xml:space="preserve"> Identities and credentials for authorised users, services, and hardware shall be managed.  </t>
    </r>
  </si>
  <si>
    <r>
      <rPr>
        <b/>
        <sz val="10"/>
        <color theme="1"/>
        <rFont val="Calibri"/>
        <family val="2"/>
        <scheme val="minor"/>
      </rPr>
      <t xml:space="preserve">PR.AA-03: </t>
    </r>
    <r>
      <rPr>
        <sz val="10"/>
        <color theme="1"/>
        <rFont val="Calibri"/>
        <family val="2"/>
        <scheme val="minor"/>
      </rPr>
      <t>Users, services, and hardware are authenticated.</t>
    </r>
  </si>
  <si>
    <r>
      <rPr>
        <b/>
        <sz val="10"/>
        <rFont val="Calibri"/>
        <family val="2"/>
        <scheme val="minor"/>
      </rPr>
      <t xml:space="preserve">PR.AA-03.1: </t>
    </r>
    <r>
      <rPr>
        <sz val="10"/>
        <rFont val="Calibri"/>
        <family val="2"/>
        <scheme val="minor"/>
      </rPr>
      <t>All wireless access points used by the organisation, including those providing guest access, shall be securely configured, managed, and monitored to prevent unauthorised access and ensure network integrity.</t>
    </r>
  </si>
  <si>
    <r>
      <rPr>
        <b/>
        <sz val="10"/>
        <color theme="0"/>
        <rFont val="Calibri"/>
        <family val="2"/>
        <scheme val="minor"/>
      </rPr>
      <t>PR.AA-03.2:</t>
    </r>
    <r>
      <rPr>
        <sz val="10"/>
        <color theme="0"/>
        <rFont val="Calibri"/>
        <family val="2"/>
        <scheme val="minor"/>
      </rPr>
      <t xml:space="preserve"> Multi-Factor Authentication (MFA) shall be required to access the organisation's networks remotely.</t>
    </r>
  </si>
  <si>
    <r>
      <t xml:space="preserve">PR.AA-05: </t>
    </r>
    <r>
      <rPr>
        <sz val="10"/>
        <color rgb="FF000000"/>
        <rFont val="Calibri"/>
        <family val="2"/>
        <scheme val="minor"/>
      </rPr>
      <t>Access permissions, entitlements, and authorisations are defined in a policy, managed, enforced, and reviewed, and incorporate the principles of least privilege and separation of duties.</t>
    </r>
  </si>
  <si>
    <r>
      <rPr>
        <b/>
        <sz val="10"/>
        <color theme="0"/>
        <rFont val="Calibri"/>
        <family val="2"/>
        <scheme val="minor"/>
      </rPr>
      <t xml:space="preserve">PR.AA-05.1: </t>
    </r>
    <r>
      <rPr>
        <sz val="10"/>
        <color theme="0"/>
        <rFont val="Calibri"/>
        <family val="2"/>
        <scheme val="minor"/>
      </rPr>
      <t>Access permissions, rights, and authorisations shall be defined, managed, enforced and reviewed.</t>
    </r>
  </si>
  <si>
    <r>
      <rPr>
        <b/>
        <sz val="10"/>
        <color theme="0"/>
        <rFont val="Calibri"/>
        <family val="2"/>
        <scheme val="minor"/>
      </rPr>
      <t>PR.AA-05.2:</t>
    </r>
    <r>
      <rPr>
        <sz val="10"/>
        <color theme="0"/>
        <rFont val="Calibri"/>
        <family val="2"/>
        <scheme val="minor"/>
      </rPr>
      <t xml:space="preserve"> It shall be determined who needs access to the organisation's business-critical information and technology and the means to gain access.</t>
    </r>
  </si>
  <si>
    <r>
      <rPr>
        <b/>
        <sz val="10"/>
        <color rgb="FFFFFFFF"/>
        <rFont val="Calibri"/>
        <family val="2"/>
        <scheme val="minor"/>
      </rPr>
      <t>PR.AA-05.3:</t>
    </r>
    <r>
      <rPr>
        <sz val="10"/>
        <color rgb="FFFFFFFF"/>
        <rFont val="Calibri"/>
        <family val="2"/>
        <scheme val="minor"/>
      </rPr>
      <t xml:space="preserve"> Access rights, privileges and authorisations shall be restricted to the systems and specific information needed to perform the tasks (the principle of Least Privilege).</t>
    </r>
  </si>
  <si>
    <r>
      <rPr>
        <b/>
        <sz val="10"/>
        <color theme="0"/>
        <rFont val="Calibri"/>
        <family val="2"/>
        <scheme val="minor"/>
      </rPr>
      <t xml:space="preserve">PR.AA-05.4: </t>
    </r>
    <r>
      <rPr>
        <sz val="10"/>
        <color theme="0"/>
        <rFont val="Calibri"/>
        <family val="2"/>
        <scheme val="minor"/>
      </rPr>
      <t>No-one shall have administrative privileges for routine day-to-day tasks.</t>
    </r>
  </si>
  <si>
    <r>
      <t xml:space="preserve">PR.AA-06: </t>
    </r>
    <r>
      <rPr>
        <sz val="10"/>
        <color rgb="FF000000"/>
        <rFont val="Calibri"/>
        <family val="2"/>
        <scheme val="minor"/>
      </rPr>
      <t>Physical access to assets is managed, monitored, and enforced commensurate with risk</t>
    </r>
  </si>
  <si>
    <r>
      <rPr>
        <b/>
        <sz val="10"/>
        <color rgb="FF000000"/>
        <rFont val="Calibri"/>
        <scheme val="minor"/>
      </rPr>
      <t>PR.AA-06.1:</t>
    </r>
    <r>
      <rPr>
        <sz val="10"/>
        <color rgb="FF000000"/>
        <rFont val="Calibri"/>
        <scheme val="minor"/>
      </rPr>
      <t xml:space="preserve"> Physical access to all organisational assets, including critical zones, shall be managed, monitored, and enforced based on risk. </t>
    </r>
  </si>
  <si>
    <r>
      <t xml:space="preserve">Awareness and Training (PR.AT): </t>
    </r>
    <r>
      <rPr>
        <sz val="10"/>
        <rFont val="Calibri"/>
        <family val="2"/>
        <scheme val="minor"/>
      </rPr>
      <t>The organisation's personnel are provided with cybersecurity awareness and training so that they can perform their cybersecurity-related tasks</t>
    </r>
  </si>
  <si>
    <r>
      <t xml:space="preserve">PR.AT-01: </t>
    </r>
    <r>
      <rPr>
        <sz val="10"/>
        <color rgb="FF000000"/>
        <rFont val="Calibri"/>
        <family val="2"/>
        <scheme val="minor"/>
      </rPr>
      <t>Personnel are provided with awareness and training so that they possess the knowledge and skills to perform general tasks with cybersecurity risks in mind.</t>
    </r>
  </si>
  <si>
    <r>
      <t xml:space="preserve">PR.AT-01.1: </t>
    </r>
    <r>
      <rPr>
        <sz val="10"/>
        <color theme="1"/>
        <rFont val="Calibri"/>
        <family val="2"/>
        <scheme val="minor"/>
      </rPr>
      <t>The organisation shall establish and maintain a cybersecurity awareness and training programme to ensure that all personnel understand how to perform their tasks securely and responsibly.</t>
    </r>
    <r>
      <rPr>
        <b/>
        <sz val="10"/>
        <color theme="1"/>
        <rFont val="Calibri"/>
        <family val="2"/>
        <scheme val="minor"/>
      </rPr>
      <t xml:space="preserve">
</t>
    </r>
  </si>
  <si>
    <r>
      <t xml:space="preserve">Data Security (PR.DS): </t>
    </r>
    <r>
      <rPr>
        <sz val="10"/>
        <color theme="1"/>
        <rFont val="Calibri"/>
        <family val="2"/>
        <scheme val="minor"/>
      </rPr>
      <t>Data are managed consistent with the organisation's risk strategy to protect the confidentiality, integrity, and availability of information.</t>
    </r>
  </si>
  <si>
    <r>
      <t xml:space="preserve">PR.DS-01: </t>
    </r>
    <r>
      <rPr>
        <sz val="10"/>
        <color rgb="FF000000"/>
        <rFont val="Calibri"/>
        <family val="2"/>
        <scheme val="minor"/>
      </rPr>
      <t>The confidentiality, integrity, and availability of data-at-rest are protected.</t>
    </r>
  </si>
  <si>
    <r>
      <rPr>
        <b/>
        <sz val="10"/>
        <color theme="1"/>
        <rFont val="Calibri"/>
        <family val="2"/>
        <scheme val="minor"/>
      </rPr>
      <t xml:space="preserve">PR.DS-01.9: </t>
    </r>
    <r>
      <rPr>
        <sz val="10"/>
        <color theme="1"/>
        <rFont val="Calibri"/>
        <family val="2"/>
        <scheme val="minor"/>
      </rPr>
      <t>Enterprise assets shall be disposed of safely.</t>
    </r>
  </si>
  <si>
    <r>
      <t xml:space="preserve">PR.DS-11: </t>
    </r>
    <r>
      <rPr>
        <sz val="10"/>
        <color rgb="FF000000"/>
        <rFont val="Calibri"/>
        <family val="2"/>
        <scheme val="minor"/>
      </rPr>
      <t>Backups of data are created, protected, maintained, and tested.</t>
    </r>
  </si>
  <si>
    <r>
      <rPr>
        <b/>
        <sz val="10"/>
        <color rgb="FFFFFFFF"/>
        <rFont val="Calibri"/>
        <family val="2"/>
        <scheme val="minor"/>
      </rPr>
      <t>PR.DS-11.1:</t>
    </r>
    <r>
      <rPr>
        <sz val="10"/>
        <color rgb="FFFFFFFF"/>
        <rFont val="Calibri"/>
        <family val="2"/>
        <scheme val="minor"/>
      </rPr>
      <t xml:space="preserve"> Backups for the organisation's business-critical data shall be performed and stored on a different system from the device on which the original data resides. </t>
    </r>
  </si>
  <si>
    <r>
      <t xml:space="preserve">Platform Security (PR.PS): </t>
    </r>
    <r>
      <rPr>
        <sz val="10"/>
        <color theme="1"/>
        <rFont val="Calibri"/>
        <family val="2"/>
        <scheme val="minor"/>
      </rPr>
      <t>The hardware, software (e.g., firmware, operating systems, applications), and services of physical and virtual platforms are managed consistent with the organisation's risk strategy, to protect their confidentiality, integrity, and availability</t>
    </r>
  </si>
  <si>
    <t>Governance Measure</t>
  </si>
  <si>
    <r>
      <t xml:space="preserve">PR.PS-04: </t>
    </r>
    <r>
      <rPr>
        <sz val="10"/>
        <color theme="1"/>
        <rFont val="Calibri"/>
        <family val="2"/>
        <scheme val="minor"/>
      </rPr>
      <t>Log records are generated and made available for continuous monitoring.</t>
    </r>
  </si>
  <si>
    <r>
      <rPr>
        <b/>
        <sz val="10"/>
        <color theme="0"/>
        <rFont val="Calibri"/>
        <family val="2"/>
        <scheme val="minor"/>
      </rPr>
      <t>PR.PS-04.1:</t>
    </r>
    <r>
      <rPr>
        <sz val="10"/>
        <color theme="0"/>
        <rFont val="Calibri"/>
        <family val="2"/>
        <scheme val="minor"/>
      </rPr>
      <t xml:space="preserve"> Logs shall be maintained, documented, and monitored.</t>
    </r>
  </si>
  <si>
    <r>
      <t xml:space="preserve">PR.PS-05: </t>
    </r>
    <r>
      <rPr>
        <sz val="10"/>
        <color theme="1"/>
        <rFont val="Calibri"/>
        <family val="2"/>
        <scheme val="minor"/>
      </rPr>
      <t>Installation and execution of unauthorised software are prevented.</t>
    </r>
  </si>
  <si>
    <r>
      <rPr>
        <b/>
        <sz val="10"/>
        <color theme="1"/>
        <rFont val="Calibri"/>
        <family val="2"/>
        <scheme val="minor"/>
      </rPr>
      <t>PR.PS-05.1:</t>
    </r>
    <r>
      <rPr>
        <sz val="10"/>
        <color theme="1"/>
        <rFont val="Calibri"/>
        <family val="2"/>
        <scheme val="minor"/>
      </rPr>
      <t xml:space="preserve">  Web and e-mail filters shall be installed and used. </t>
    </r>
  </si>
  <si>
    <r>
      <t>Technology Infrastructure Resilience (PR.IR):</t>
    </r>
    <r>
      <rPr>
        <sz val="10"/>
        <color theme="1"/>
        <rFont val="Calibri"/>
        <family val="2"/>
        <scheme val="minor"/>
      </rPr>
      <t>Security architectures are managed with the organisation's risk strategy, to protect asset confidentiality, integrity, and availability, and organisational resilience.</t>
    </r>
  </si>
  <si>
    <r>
      <rPr>
        <b/>
        <sz val="10"/>
        <color theme="1"/>
        <rFont val="Calibri"/>
        <family val="2"/>
        <scheme val="minor"/>
      </rPr>
      <t xml:space="preserve">PR.IR-01: </t>
    </r>
    <r>
      <rPr>
        <sz val="10"/>
        <color theme="1"/>
        <rFont val="Calibri"/>
        <family val="2"/>
        <scheme val="minor"/>
      </rPr>
      <t xml:space="preserve"> Networks and environments are protected from unauthorised  logical access and usage	.</t>
    </r>
  </si>
  <si>
    <r>
      <rPr>
        <b/>
        <sz val="10"/>
        <color theme="0"/>
        <rFont val="Calibri"/>
        <family val="2"/>
        <scheme val="minor"/>
      </rPr>
      <t>PR.IR-01.1:</t>
    </r>
    <r>
      <rPr>
        <sz val="10"/>
        <color theme="0"/>
        <rFont val="Calibri"/>
        <family val="2"/>
        <scheme val="minor"/>
      </rPr>
      <t xml:space="preserve"> Firewalls shall be installed, configured, and actively maintained on all networks used by the organisation to protect against unauthorised  access and cyber threats. </t>
    </r>
  </si>
  <si>
    <r>
      <rPr>
        <b/>
        <sz val="10"/>
        <color theme="0"/>
        <rFont val="Calibri"/>
        <family val="2"/>
        <scheme val="minor"/>
      </rPr>
      <t xml:space="preserve">PR.IR-01.2: </t>
    </r>
    <r>
      <rPr>
        <sz val="10"/>
        <color theme="0"/>
        <rFont val="Calibri"/>
        <family val="2"/>
        <scheme val="minor"/>
      </rPr>
      <t>To safeguard critical systems, organisations shall implement network segmentation and segregation aligned with trust boundaries and asset criticality, thereby limiting threat propagation and enforcing strict access control.</t>
    </r>
  </si>
  <si>
    <r>
      <t xml:space="preserve">Continuous Monitoring (DE.CM): </t>
    </r>
    <r>
      <rPr>
        <sz val="10"/>
        <rFont val="Calibri"/>
        <family val="2"/>
        <scheme val="minor"/>
      </rPr>
      <t>Assets are monitored to find anomalies, indicators of compromise, and other potentially adverse events.</t>
    </r>
  </si>
  <si>
    <r>
      <rPr>
        <b/>
        <sz val="10"/>
        <color theme="1"/>
        <rFont val="Calibri"/>
        <family val="2"/>
        <scheme val="minor"/>
      </rPr>
      <t>DE.CM-01:</t>
    </r>
    <r>
      <rPr>
        <sz val="10"/>
        <color theme="1"/>
        <rFont val="Calibri"/>
        <family val="2"/>
        <scheme val="minor"/>
      </rPr>
      <t xml:space="preserve"> Networks and network services are monitored to find potentially adverse events.</t>
    </r>
  </si>
  <si>
    <r>
      <rPr>
        <b/>
        <sz val="10"/>
        <rFont val="Calibri"/>
        <family val="2"/>
        <scheme val="minor"/>
      </rPr>
      <t>DE.CM-01.1:</t>
    </r>
    <r>
      <rPr>
        <sz val="10"/>
        <rFont val="Calibri"/>
        <family val="2"/>
        <scheme val="minor"/>
      </rPr>
      <t xml:space="preserve"> Firewalls shall be installed and operated at the network boundaries, including endpoint firewalls.	</t>
    </r>
  </si>
  <si>
    <r>
      <rPr>
        <b/>
        <sz val="10"/>
        <color theme="0"/>
        <rFont val="Calibri"/>
        <family val="2"/>
        <scheme val="minor"/>
      </rPr>
      <t xml:space="preserve">DE.CM-01.2: </t>
    </r>
    <r>
      <rPr>
        <sz val="10"/>
        <color theme="0"/>
        <rFont val="Calibri"/>
        <family val="2"/>
        <scheme val="minor"/>
      </rPr>
      <t>Anti-virus, -spyware, and other -malware programs shall be installed and updated.</t>
    </r>
  </si>
  <si>
    <r>
      <rPr>
        <b/>
        <sz val="10"/>
        <color theme="1"/>
        <rFont val="Calibri"/>
        <family val="2"/>
        <scheme val="minor"/>
      </rPr>
      <t xml:space="preserve">DE.CM-03: </t>
    </r>
    <r>
      <rPr>
        <sz val="10"/>
        <color theme="1"/>
        <rFont val="Calibri"/>
        <family val="2"/>
        <scheme val="minor"/>
      </rPr>
      <t>Personnel activity and technology usage are monitored to find potentially adverse events.</t>
    </r>
  </si>
  <si>
    <r>
      <rPr>
        <b/>
        <sz val="10"/>
        <rFont val="Calibri"/>
        <family val="2"/>
        <scheme val="minor"/>
      </rPr>
      <t>DE.CM-03-1:</t>
    </r>
    <r>
      <rPr>
        <sz val="10"/>
        <rFont val="Calibri"/>
        <family val="2"/>
        <scheme val="minor"/>
      </rPr>
      <t xml:space="preserve"> End point and network protection tools to monitor end-user behaviour for dangerous activity shall be implemented.</t>
    </r>
  </si>
  <si>
    <r>
      <t xml:space="preserve">Adverse Event Analysis (DE.AE): </t>
    </r>
    <r>
      <rPr>
        <sz val="10"/>
        <rFont val="Calibri"/>
        <family val="2"/>
        <scheme val="minor"/>
      </rPr>
      <t>Anomalies, indicators of compromise, and other potentially adverse events are analysed to characterise the events and detect cybersecurity incidents.</t>
    </r>
  </si>
  <si>
    <r>
      <rPr>
        <b/>
        <sz val="10"/>
        <color theme="1"/>
        <rFont val="Calibri"/>
        <family val="2"/>
        <scheme val="minor"/>
      </rPr>
      <t xml:space="preserve">DE.AE-03: </t>
    </r>
    <r>
      <rPr>
        <sz val="10"/>
        <color theme="1"/>
        <rFont val="Calibri"/>
        <family val="2"/>
        <scheme val="minor"/>
      </rPr>
      <t>Information is correlated from multiple sources.</t>
    </r>
  </si>
  <si>
    <r>
      <t xml:space="preserve">DE.AE-03.1: </t>
    </r>
    <r>
      <rPr>
        <sz val="10"/>
        <color theme="0"/>
        <rFont val="Calibri"/>
        <family val="2"/>
        <scheme val="minor"/>
      </rPr>
      <t>The logging functionality of protection and detection tools shall be enabled. Logs shall be backed up and kept for a predefined period, and regularly reviewed to identify unusual or potentially harmful activity.</t>
    </r>
  </si>
  <si>
    <r>
      <t xml:space="preserve">Incident Management (RS.MA): </t>
    </r>
    <r>
      <rPr>
        <sz val="10"/>
        <rFont val="Calibri"/>
        <family val="2"/>
        <scheme val="minor"/>
      </rPr>
      <t>Responses to detected cybersecurity incidents are managed.</t>
    </r>
  </si>
  <si>
    <r>
      <rPr>
        <b/>
        <sz val="10"/>
        <color theme="1"/>
        <rFont val="Calibri"/>
        <family val="2"/>
        <scheme val="minor"/>
      </rPr>
      <t xml:space="preserve">RS.MA-01: </t>
    </r>
    <r>
      <rPr>
        <sz val="10"/>
        <color theme="1"/>
        <rFont val="Calibri"/>
        <family val="2"/>
        <scheme val="minor"/>
      </rPr>
      <t>The incident response plan is executed in coordination with relevant third parties once an incident is declared.</t>
    </r>
  </si>
  <si>
    <r>
      <rPr>
        <b/>
        <sz val="10"/>
        <rFont val="Calibri"/>
        <family val="2"/>
        <scheme val="minor"/>
      </rPr>
      <t>RS.MA-01.1:</t>
    </r>
    <r>
      <rPr>
        <sz val="10"/>
        <rFont val="Calibri"/>
        <family val="2"/>
        <scheme val="minor"/>
      </rPr>
      <t xml:space="preserve"> An incident response plan, including defined roles, responsibilities, and authorities, shall be executed during or after a cybersecurity event affecting the organisation's critical systems.</t>
    </r>
  </si>
  <si>
    <r>
      <t xml:space="preserve">Incident Response Reporting and Communication (RS.CO): </t>
    </r>
    <r>
      <rPr>
        <sz val="10"/>
        <rFont val="Calibri"/>
        <family val="2"/>
        <scheme val="minor"/>
      </rPr>
      <t>Response activities are coordinated with internal and external stakeholders as required by laws, regulations, or policies.</t>
    </r>
  </si>
  <si>
    <r>
      <rPr>
        <b/>
        <sz val="10"/>
        <color theme="1"/>
        <rFont val="Calibri"/>
        <family val="2"/>
        <scheme val="minor"/>
      </rPr>
      <t>RS.CO-02:</t>
    </r>
    <r>
      <rPr>
        <sz val="10"/>
        <color theme="1"/>
        <rFont val="Calibri"/>
        <family val="2"/>
        <scheme val="minor"/>
      </rPr>
      <t xml:space="preserve"> Internal and external stakeholders are notified of incidents</t>
    </r>
  </si>
  <si>
    <r>
      <rPr>
        <b/>
        <sz val="10"/>
        <rFont val="Calibri"/>
        <family val="2"/>
        <scheme val="minor"/>
      </rPr>
      <t xml:space="preserve">RS.CO-02.1: </t>
    </r>
    <r>
      <rPr>
        <sz val="10"/>
        <rFont val="Calibri"/>
        <family val="2"/>
        <scheme val="minor"/>
      </rPr>
      <t>Information about cybersecurity incidents shall be communicated to employees in a way that is clear and easy to understand.</t>
    </r>
  </si>
  <si>
    <r>
      <t xml:space="preserve">Incident Recovery Plan Execution (RC.RP) : </t>
    </r>
    <r>
      <rPr>
        <sz val="10"/>
        <rFont val="Calibri"/>
        <family val="2"/>
        <scheme val="minor"/>
      </rPr>
      <t>Restoration activities are performed to ensure operational availability of systems and services affected by cybersecurity incidents.</t>
    </r>
  </si>
  <si>
    <r>
      <rPr>
        <b/>
        <sz val="10"/>
        <color theme="1"/>
        <rFont val="Calibri"/>
        <family val="2"/>
        <scheme val="minor"/>
      </rPr>
      <t xml:space="preserve">RC.RP-01: </t>
    </r>
    <r>
      <rPr>
        <sz val="10"/>
        <color theme="1"/>
        <rFont val="Calibri"/>
        <family val="2"/>
        <scheme val="minor"/>
      </rPr>
      <t>The recovery portion of the incident response plan is executed once initiated from the incident response process.</t>
    </r>
  </si>
  <si>
    <r>
      <rPr>
        <b/>
        <sz val="10"/>
        <rFont val="Calibri"/>
        <family val="2"/>
        <scheme val="minor"/>
      </rPr>
      <t xml:space="preserve">RC.RP-01.1: </t>
    </r>
    <r>
      <rPr>
        <sz val="10"/>
        <rFont val="Calibri"/>
        <family val="2"/>
        <scheme val="minor"/>
      </rPr>
      <t>A recovery process for disasters and information/cybersecurity incidents shall be developed and executed.</t>
    </r>
  </si>
  <si>
    <t>CyberFundamentals Categories</t>
  </si>
  <si>
    <t>Category
Maturity Score</t>
  </si>
  <si>
    <t>Documentation Maturity Score</t>
  </si>
  <si>
    <t>Implementation Maturity Score</t>
  </si>
  <si>
    <t>Target Total Maturity Level</t>
  </si>
  <si>
    <t>Total Maturity level</t>
  </si>
  <si>
    <t>CyFun®2025</t>
  </si>
  <si>
    <t>GOVERN</t>
  </si>
  <si>
    <t>Organisational Context (GV.OC)</t>
  </si>
  <si>
    <t>Risk Management Strategy (GV.RM)</t>
  </si>
  <si>
    <r>
      <t xml:space="preserve">TLP: </t>
    </r>
    <r>
      <rPr>
        <b/>
        <sz val="18"/>
        <color rgb="FFFFC000"/>
        <rFont val="Calibri"/>
        <family val="2"/>
        <scheme val="minor"/>
      </rPr>
      <t>AMBER</t>
    </r>
  </si>
  <si>
    <t>Roles, Responsibilities, and Authorities (GV.RR)</t>
  </si>
  <si>
    <t>Policy (GV.PO)</t>
  </si>
  <si>
    <t>IDENTIFY</t>
  </si>
  <si>
    <t>Asset Management (ID.AM)</t>
  </si>
  <si>
    <t>CyberFundamentals Self-Assesment</t>
  </si>
  <si>
    <t>Tool Version</t>
  </si>
  <si>
    <t>Risk Assessment (ID.RA)</t>
  </si>
  <si>
    <t>Improvement (ID.IM)</t>
  </si>
  <si>
    <t>PROTECT</t>
  </si>
  <si>
    <t>Identity Management, Authentication, and Access Control (PR.AA)</t>
  </si>
  <si>
    <t>Awareness and Training (PR.AT)</t>
  </si>
  <si>
    <t>Data Security (PR.DS)</t>
  </si>
  <si>
    <t>Platform Security (PR.PS)</t>
  </si>
  <si>
    <t>Technology Infrastructure Resilience (PR.IR)</t>
  </si>
  <si>
    <t>DETECT</t>
  </si>
  <si>
    <t xml:space="preserve">Continuous Monitoring (DE.CM) </t>
  </si>
  <si>
    <t xml:space="preserve">Adverse Event Analysis (DE.AE) </t>
  </si>
  <si>
    <t>RESPOND</t>
  </si>
  <si>
    <t xml:space="preserve">Incident Management (RS.MA) </t>
  </si>
  <si>
    <t>Incident Response Reporting and Communication (RS.CO)</t>
  </si>
  <si>
    <t>RECOVER</t>
  </si>
  <si>
    <t xml:space="preserve">Incident Recovery Plan Execution (RC.RP) </t>
  </si>
  <si>
    <t>KEY MEASURES (KM)</t>
  </si>
  <si>
    <t>Target Maturity Score</t>
  </si>
  <si>
    <t>KM Maturity Score</t>
  </si>
  <si>
    <t>ID.AM-08.2</t>
  </si>
  <si>
    <t xml:space="preserve">Patches and security updates for operating systems and critical system components shall be installed. </t>
  </si>
  <si>
    <t>PR.AA-01.1</t>
  </si>
  <si>
    <t xml:space="preserve">Identities and credentials for authorised users, services, and hardware shall be managed.  </t>
  </si>
  <si>
    <t>PR.AA-03.2</t>
  </si>
  <si>
    <t>Multi-Factor Authentication (MFA) shall be required to access the organisation's networks remotely.</t>
  </si>
  <si>
    <t>PR.AA-05.1</t>
  </si>
  <si>
    <t>Access permissions, rights, and authorisations shall be defined, managed, enforced and reviewed.</t>
  </si>
  <si>
    <t>PR.AA-05.2</t>
  </si>
  <si>
    <t>It shall be determined who needs access to the organisation's business-critical information and technology and the means to gain access.</t>
  </si>
  <si>
    <t>PR.AA-05.3</t>
  </si>
  <si>
    <t>Access rights, privileges and authorisations shall be restricted to the systems and specific information needed to perform the tasks (the principle of Least Privilege).</t>
  </si>
  <si>
    <t>PR.AA-05.4</t>
  </si>
  <si>
    <t>No one shall have administrative privileges for routine day-to-day tasks.</t>
  </si>
  <si>
    <t>PR.DS-11.1</t>
  </si>
  <si>
    <t xml:space="preserve">Backups for organisation's business critical data shall be performed and stored on a different system from the device on which the original data resides. </t>
  </si>
  <si>
    <t>PR.PS-04.1</t>
  </si>
  <si>
    <t xml:space="preserve">Logs shall be maintained, documented, and monitored.
</t>
  </si>
  <si>
    <t>PR.IR-01.1</t>
  </si>
  <si>
    <t xml:space="preserve">Firewalls shall be installed, configured, and actively maintained on all networks used by the organisation to protect against unauthorised  access and cyber threats. </t>
  </si>
  <si>
    <t xml:space="preserve">PR.IR-01.2 </t>
  </si>
  <si>
    <t>To safeguard critical systems, organisations shall implement network segmentation and segregation aligned with trust boundaries and asset criticality, thereby limiting threat propagation and enforcing strict access control.</t>
  </si>
  <si>
    <t>DE.CM-01.2</t>
  </si>
  <si>
    <t>Anti-virus, -spyware, and other -malware programs shall be installed and updated.</t>
  </si>
  <si>
    <t>DE.AE-03.1</t>
  </si>
  <si>
    <t>The logging functionality of protection and detection tools shall be enabled. Logs shall be backed up and retained for a predefined period, and regularly reviewed to identify unusual or potentially harmful activity.</t>
  </si>
  <si>
    <t>Document</t>
  </si>
  <si>
    <t>Link</t>
  </si>
  <si>
    <t>CIS Critical Security Control</t>
  </si>
  <si>
    <t>https://www.cisecurity.org/controls/</t>
  </si>
  <si>
    <t>ISA 62443 (All)</t>
  </si>
  <si>
    <t>https://www.isa.org/standards-and-publications/isa-standards/find-isa-standards-in-numerical-order/</t>
  </si>
  <si>
    <t>ISO/IEC 27001</t>
  </si>
  <si>
    <t>https://www.iso.org/standard/27001</t>
  </si>
  <si>
    <t>ISO/IEC 27002</t>
  </si>
  <si>
    <t>https://www.iso.org/standard/75652.html</t>
  </si>
  <si>
    <t xml:space="preserve">NIST CSF </t>
  </si>
  <si>
    <t>https://www.nist.gov/cyberframework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</si>
</sst>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9">
    <font>
      <sz val="11"/>
      <color theme="1"/>
      <name val="Calibri"/>
      <family val="2"/>
      <scheme val="minor"/>
    </font>
    <font>
      <sz val="12"/>
      <color theme="1"/>
      <name val="Calibri"/>
      <family val="2"/>
      <scheme val="minor"/>
    </font>
    <font>
      <sz val="10"/>
      <name val="Arial"/>
      <family val="2"/>
    </font>
    <font>
      <sz val="14"/>
      <color theme="1"/>
      <name val="Calibri"/>
      <family val="2"/>
      <scheme val="minor"/>
    </font>
    <font>
      <b/>
      <sz val="14"/>
      <color theme="1"/>
      <name val="Calibri"/>
      <family val="2"/>
      <scheme val="minor"/>
    </font>
    <font>
      <u/>
      <sz val="11"/>
      <color theme="10"/>
      <name val="Calibri"/>
      <family val="2"/>
      <scheme val="minor"/>
    </font>
    <font>
      <sz val="16"/>
      <color theme="1"/>
      <name val="Calibri"/>
      <family val="2"/>
      <scheme val="minor"/>
    </font>
    <font>
      <b/>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2"/>
      <color theme="1"/>
      <name val="Calibri"/>
      <family val="2"/>
      <scheme val="minor"/>
    </font>
    <font>
      <b/>
      <sz val="10"/>
      <name val="Calibri"/>
      <family val="2"/>
      <scheme val="minor"/>
    </font>
    <font>
      <b/>
      <sz val="8"/>
      <color theme="1"/>
      <name val="Calibri"/>
      <family val="2"/>
      <scheme val="minor"/>
    </font>
    <font>
      <sz val="10"/>
      <name val="Calibri"/>
      <family val="2"/>
      <scheme val="minor"/>
    </font>
    <font>
      <sz val="10"/>
      <color theme="0"/>
      <name val="Calibri"/>
      <family val="2"/>
      <scheme val="minor"/>
    </font>
    <font>
      <b/>
      <sz val="10"/>
      <color theme="0"/>
      <name val="Calibri"/>
      <family val="2"/>
      <scheme val="minor"/>
    </font>
    <font>
      <b/>
      <sz val="10"/>
      <name val="Calibri"/>
      <family val="2"/>
    </font>
    <font>
      <b/>
      <sz val="12"/>
      <color rgb="FF0070C0"/>
      <name val="Calibri"/>
      <family val="2"/>
      <scheme val="minor"/>
    </font>
    <font>
      <b/>
      <vertAlign val="superscript"/>
      <sz val="14"/>
      <color theme="1"/>
      <name val="Calibri"/>
      <family val="2"/>
      <scheme val="minor"/>
    </font>
    <font>
      <b/>
      <i/>
      <sz val="11"/>
      <color theme="8" tint="-0.249977111117893"/>
      <name val="Calibri"/>
      <family val="2"/>
      <scheme val="minor"/>
    </font>
    <font>
      <b/>
      <sz val="14"/>
      <name val="Calibri"/>
      <family val="2"/>
      <scheme val="minor"/>
    </font>
    <font>
      <sz val="14"/>
      <name val="Calibri"/>
      <family val="2"/>
      <scheme val="minor"/>
    </font>
    <font>
      <sz val="14"/>
      <color rgb="FF313231"/>
      <name val="Calibri"/>
      <family val="2"/>
      <scheme val="minor"/>
    </font>
    <font>
      <b/>
      <sz val="14"/>
      <color rgb="FF313231"/>
      <name val="Calibri"/>
      <family val="2"/>
      <scheme val="minor"/>
    </font>
    <font>
      <b/>
      <sz val="16"/>
      <color theme="0"/>
      <name val="Calibri"/>
      <family val="2"/>
      <scheme val="minor"/>
    </font>
    <font>
      <b/>
      <u/>
      <sz val="12"/>
      <color theme="10"/>
      <name val="Calibri"/>
      <family val="2"/>
      <scheme val="minor"/>
    </font>
    <font>
      <b/>
      <sz val="12"/>
      <color theme="4" tint="-0.249977111117893"/>
      <name val="Calibri"/>
      <family val="2"/>
      <scheme val="minor"/>
    </font>
    <font>
      <b/>
      <sz val="20"/>
      <color theme="1"/>
      <name val="Calibri"/>
      <family val="2"/>
      <scheme val="minor"/>
    </font>
    <font>
      <b/>
      <i/>
      <sz val="16"/>
      <color theme="8" tint="-0.249977111117893"/>
      <name val="Calibri"/>
      <family val="2"/>
      <scheme val="minor"/>
    </font>
    <font>
      <b/>
      <u/>
      <sz val="10"/>
      <color theme="1"/>
      <name val="Calibri"/>
      <family val="2"/>
      <scheme val="minor"/>
    </font>
    <font>
      <b/>
      <u/>
      <sz val="10"/>
      <color theme="0"/>
      <name val="Calibri"/>
      <family val="2"/>
      <scheme val="minor"/>
    </font>
    <font>
      <sz val="10"/>
      <color rgb="FFFFFFFF"/>
      <name val="Calibri"/>
      <family val="2"/>
      <scheme val="minor"/>
    </font>
    <font>
      <sz val="16"/>
      <color rgb="FF000000"/>
      <name val="Calibri"/>
      <family val="2"/>
      <scheme val="minor"/>
    </font>
    <font>
      <b/>
      <sz val="24"/>
      <color theme="1"/>
      <name val="Calibri"/>
      <family val="2"/>
      <scheme val="minor"/>
    </font>
    <font>
      <b/>
      <sz val="28"/>
      <color theme="1"/>
      <name val="Calibri"/>
      <family val="2"/>
      <scheme val="minor"/>
    </font>
    <font>
      <b/>
      <sz val="10"/>
      <color rgb="FFFFC000"/>
      <name val="Calibri (Hoofdtekst)"/>
    </font>
    <font>
      <b/>
      <sz val="18"/>
      <color rgb="FFFFFFFF"/>
      <name val="Calibri"/>
      <family val="2"/>
      <scheme val="minor"/>
    </font>
    <font>
      <b/>
      <sz val="18"/>
      <color rgb="FFFFC000"/>
      <name val="Calibri"/>
      <family val="2"/>
      <scheme val="minor"/>
    </font>
    <font>
      <b/>
      <sz val="20"/>
      <color rgb="FFC00000"/>
      <name val="Calibri"/>
      <family val="2"/>
      <scheme val="minor"/>
    </font>
    <font>
      <b/>
      <u/>
      <sz val="20"/>
      <color rgb="FFC00000"/>
      <name val="Calibri"/>
      <family val="2"/>
      <scheme val="minor"/>
    </font>
    <font>
      <b/>
      <sz val="10"/>
      <color theme="0"/>
      <name val="Calibri (Hoofdtekst)"/>
    </font>
    <font>
      <b/>
      <sz val="10"/>
      <color rgb="FF000000"/>
      <name val="Calibri"/>
      <scheme val="minor"/>
    </font>
    <font>
      <sz val="10"/>
      <color rgb="FF000000"/>
      <name val="Calibri"/>
      <scheme val="minor"/>
    </font>
    <font>
      <b/>
      <sz val="12"/>
      <color rgb="FF000000"/>
      <name val="Calibri"/>
    </font>
    <font>
      <sz val="12"/>
      <color rgb="FF000000"/>
      <name val="Calibri"/>
    </font>
    <font>
      <sz val="12"/>
      <color rgb="FF000000"/>
      <name val="Calibri"/>
      <family val="2"/>
    </font>
  </fonts>
  <fills count="21">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CBDFF3"/>
        <bgColor indexed="64"/>
      </patternFill>
    </fill>
    <fill>
      <patternFill patternType="solid">
        <fgColor rgb="FFE7F0F9"/>
        <bgColor indexed="64"/>
      </patternFill>
    </fill>
    <fill>
      <patternFill patternType="solid">
        <fgColor theme="5" tint="0.59999389629810485"/>
        <bgColor indexed="64"/>
      </patternFill>
    </fill>
    <fill>
      <patternFill patternType="solid">
        <fgColor rgb="FFFFFF99"/>
        <bgColor indexed="64"/>
      </patternFill>
    </fill>
    <fill>
      <patternFill patternType="solid">
        <fgColor rgb="FF5BC4F1"/>
        <bgColor indexed="64"/>
      </patternFill>
    </fill>
    <fill>
      <patternFill patternType="solid">
        <fgColor rgb="FF918CEA"/>
        <bgColor indexed="64"/>
      </patternFill>
    </fill>
    <fill>
      <patternFill patternType="solid">
        <fgColor rgb="FFFAB746"/>
        <bgColor indexed="64"/>
      </patternFill>
    </fill>
    <fill>
      <patternFill patternType="solid">
        <fgColor rgb="FFF75E74"/>
        <bgColor indexed="64"/>
      </patternFill>
    </fill>
    <fill>
      <patternFill patternType="solid">
        <fgColor rgb="FF7DF49F"/>
        <bgColor indexed="64"/>
      </patternFill>
    </fill>
    <fill>
      <patternFill patternType="solid">
        <fgColor rgb="FF94BD7D"/>
        <bgColor indexed="64"/>
      </patternFill>
    </fill>
  </fills>
  <borders count="15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thick">
        <color indexed="64"/>
      </left>
      <right style="hair">
        <color indexed="64"/>
      </right>
      <top style="thick">
        <color indexed="64"/>
      </top>
      <bottom style="hair">
        <color indexed="64"/>
      </bottom>
      <diagonal/>
    </border>
    <border>
      <left style="hair">
        <color indexed="64"/>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thick">
        <color indexed="64"/>
      </right>
      <top style="hair">
        <color indexed="64"/>
      </top>
      <bottom style="thick">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dotted">
        <color indexed="64"/>
      </top>
      <bottom style="medium">
        <color indexed="64"/>
      </bottom>
      <diagonal/>
    </border>
    <border>
      <left/>
      <right style="dotted">
        <color indexed="64"/>
      </right>
      <top style="dotted">
        <color indexed="64"/>
      </top>
      <bottom style="dotted">
        <color indexed="64"/>
      </bottom>
      <diagonal/>
    </border>
    <border>
      <left style="thick">
        <color indexed="64"/>
      </left>
      <right style="hair">
        <color indexed="64"/>
      </right>
      <top style="thick">
        <color indexed="64"/>
      </top>
      <bottom/>
      <diagonal/>
    </border>
    <border>
      <left style="hair">
        <color indexed="64"/>
      </left>
      <right style="thick">
        <color indexed="64"/>
      </right>
      <top style="thick">
        <color indexed="64"/>
      </top>
      <bottom/>
      <diagonal/>
    </border>
    <border>
      <left style="dotted">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style="thick">
        <color indexed="64"/>
      </left>
      <right style="thick">
        <color indexed="64"/>
      </right>
      <top style="thick">
        <color indexed="64"/>
      </top>
      <bottom/>
      <diagonal/>
    </border>
    <border>
      <left/>
      <right style="dotted">
        <color indexed="64"/>
      </right>
      <top style="medium">
        <color indexed="64"/>
      </top>
      <bottom/>
      <diagonal/>
    </border>
    <border>
      <left style="dotted">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dotted">
        <color indexed="64"/>
      </right>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style="medium">
        <color indexed="64"/>
      </top>
      <bottom style="dotted">
        <color indexed="64"/>
      </bottom>
      <diagonal/>
    </border>
    <border>
      <left style="thick">
        <color indexed="64"/>
      </left>
      <right style="thick">
        <color indexed="64"/>
      </right>
      <top style="dotted">
        <color indexed="64"/>
      </top>
      <bottom style="dotted">
        <color indexed="64"/>
      </bottom>
      <diagonal/>
    </border>
    <border>
      <left style="thick">
        <color indexed="64"/>
      </left>
      <right style="thick">
        <color indexed="64"/>
      </right>
      <top style="dotted">
        <color indexed="64"/>
      </top>
      <bottom style="thick">
        <color indexed="64"/>
      </bottom>
      <diagonal/>
    </border>
    <border>
      <left/>
      <right style="dotted">
        <color indexed="64"/>
      </right>
      <top style="thick">
        <color indexed="64"/>
      </top>
      <bottom style="medium">
        <color indexed="64"/>
      </bottom>
      <diagonal/>
    </border>
    <border>
      <left style="thick">
        <color auto="1"/>
      </left>
      <right style="thick">
        <color auto="1"/>
      </right>
      <top style="thick">
        <color auto="1"/>
      </top>
      <bottom style="dotted">
        <color auto="1"/>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ck">
        <color indexed="64"/>
      </top>
      <bottom style="medium">
        <color indexed="64"/>
      </bottom>
      <diagonal/>
    </border>
    <border>
      <left/>
      <right style="thick">
        <color auto="1"/>
      </right>
      <top style="thick">
        <color auto="1"/>
      </top>
      <bottom/>
      <diagonal/>
    </border>
    <border>
      <left style="thick">
        <color auto="1"/>
      </left>
      <right style="medium">
        <color rgb="FFFFFFFF"/>
      </right>
      <top/>
      <bottom style="medium">
        <color rgb="FFFFFFFF"/>
      </bottom>
      <diagonal/>
    </border>
    <border>
      <left style="thick">
        <color auto="1"/>
      </left>
      <right style="medium">
        <color rgb="FFFFFFFF"/>
      </right>
      <top style="medium">
        <color rgb="FFFFFFFF"/>
      </top>
      <bottom style="thick">
        <color auto="1"/>
      </bottom>
      <diagonal/>
    </border>
    <border>
      <left style="medium">
        <color rgb="FFFFFFFF"/>
      </left>
      <right style="thick">
        <color auto="1"/>
      </right>
      <top style="medium">
        <color rgb="FFFFFFFF"/>
      </top>
      <bottom style="thick">
        <color auto="1"/>
      </bottom>
      <diagonal/>
    </border>
    <border>
      <left/>
      <right/>
      <top/>
      <bottom style="medium">
        <color auto="1"/>
      </bottom>
      <diagonal/>
    </border>
    <border>
      <left style="dotted">
        <color indexed="64"/>
      </left>
      <right/>
      <top style="medium">
        <color indexed="64"/>
      </top>
      <bottom/>
      <diagonal/>
    </border>
    <border>
      <left style="dotted">
        <color indexed="64"/>
      </left>
      <right/>
      <top/>
      <bottom/>
      <diagonal/>
    </border>
    <border>
      <left/>
      <right style="dotted">
        <color indexed="64"/>
      </right>
      <top/>
      <bottom/>
      <diagonal/>
    </border>
    <border>
      <left style="medium">
        <color indexed="64"/>
      </left>
      <right style="dotted">
        <color indexed="64"/>
      </right>
      <top style="dotted">
        <color indexed="64"/>
      </top>
      <bottom style="thick">
        <color indexed="64"/>
      </bottom>
      <diagonal/>
    </border>
    <border>
      <left style="medium">
        <color indexed="64"/>
      </left>
      <right style="hair">
        <color indexed="64"/>
      </right>
      <top style="thick">
        <color indexed="64"/>
      </top>
      <bottom style="hair">
        <color indexed="64"/>
      </bottom>
      <diagonal/>
    </border>
    <border>
      <left style="hair">
        <color indexed="64"/>
      </left>
      <right style="medium">
        <color indexed="64"/>
      </right>
      <top style="thick">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medium">
        <color indexed="64"/>
      </right>
      <top style="dotted">
        <color indexed="64"/>
      </top>
      <bottom style="thick">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medium">
        <color indexed="64"/>
      </right>
      <top style="hair">
        <color indexed="64"/>
      </top>
      <bottom style="dotted">
        <color indexed="64"/>
      </bottom>
      <diagonal/>
    </border>
    <border>
      <left/>
      <right style="thin">
        <color indexed="64"/>
      </right>
      <top style="thin">
        <color indexed="64"/>
      </top>
      <bottom style="thin">
        <color indexed="64"/>
      </bottom>
      <diagonal/>
    </border>
    <border>
      <left style="thick">
        <color rgb="FFFFFF99"/>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FF99"/>
      </left>
      <right/>
      <top style="thin">
        <color indexed="64"/>
      </top>
      <bottom style="thin">
        <color indexed="64"/>
      </bottom>
      <diagonal/>
    </border>
    <border>
      <left style="hair">
        <color rgb="FFFFFF99"/>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diagonal/>
    </border>
    <border>
      <left style="thin">
        <color indexed="64"/>
      </left>
      <right style="thin">
        <color rgb="FFFFFF99"/>
      </right>
      <top style="thin">
        <color indexed="64"/>
      </top>
      <bottom style="thin">
        <color indexed="64"/>
      </bottom>
      <diagonal/>
    </border>
    <border>
      <left style="thin">
        <color indexed="64"/>
      </left>
      <right style="thick">
        <color rgb="FFFFFF99"/>
      </right>
      <top style="thin">
        <color indexed="64"/>
      </top>
      <bottom style="thin">
        <color indexed="64"/>
      </bottom>
      <diagonal/>
    </border>
    <border>
      <left style="thin">
        <color indexed="64"/>
      </left>
      <right style="hair">
        <color rgb="FFFFFF99"/>
      </right>
      <top style="thin">
        <color indexed="64"/>
      </top>
      <bottom style="thin">
        <color indexed="64"/>
      </bottom>
      <diagonal/>
    </border>
    <border>
      <left style="thin">
        <color indexed="64"/>
      </left>
      <right style="thin">
        <color rgb="FF7DF49F"/>
      </right>
      <top style="thin">
        <color indexed="64"/>
      </top>
      <bottom style="thin">
        <color indexed="64"/>
      </bottom>
      <diagonal/>
    </border>
    <border>
      <left style="thin">
        <color rgb="FF7DF49F"/>
      </left>
      <right style="thin">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dotted">
        <color indexed="64"/>
      </right>
      <top style="medium">
        <color indexed="64"/>
      </top>
      <bottom style="medium">
        <color indexed="64"/>
      </bottom>
      <diagonal/>
    </border>
    <border>
      <left style="medium">
        <color rgb="FFFFFFFF"/>
      </left>
      <right/>
      <top/>
      <bottom style="thick">
        <color rgb="FFFFFFFF"/>
      </bottom>
      <diagonal/>
    </border>
    <border>
      <left style="medium">
        <color rgb="FFFFFFFF"/>
      </left>
      <right/>
      <top style="thick">
        <color rgb="FFFFFFFF"/>
      </top>
      <bottom/>
      <diagonal/>
    </border>
    <border>
      <left style="thick">
        <color auto="1"/>
      </left>
      <right style="medium">
        <color rgb="FFFFFFFF"/>
      </right>
      <top style="thick">
        <color theme="0"/>
      </top>
      <bottom style="thick">
        <color rgb="FFFFFFFF"/>
      </bottom>
      <diagonal/>
    </border>
    <border>
      <left style="thin">
        <color indexed="64"/>
      </left>
      <right style="thin">
        <color indexed="64"/>
      </right>
      <top/>
      <bottom style="thin">
        <color rgb="FF000000"/>
      </bottom>
      <diagonal/>
    </border>
    <border>
      <left/>
      <right/>
      <top/>
      <bottom style="thin">
        <color indexed="64"/>
      </bottom>
      <diagonal/>
    </border>
    <border>
      <left style="thick">
        <color auto="1"/>
      </left>
      <right style="thick">
        <color indexed="64"/>
      </right>
      <top/>
      <bottom style="thick">
        <color auto="1"/>
      </bottom>
      <diagonal/>
    </border>
    <border>
      <left style="thin">
        <color indexed="64"/>
      </left>
      <right/>
      <top style="medium">
        <color indexed="64"/>
      </top>
      <bottom style="thin">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ck">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ck">
        <color indexed="64"/>
      </right>
      <top style="hair">
        <color indexed="64"/>
      </top>
      <bottom style="hair">
        <color indexed="64"/>
      </bottom>
      <diagonal/>
    </border>
    <border>
      <left style="medium">
        <color indexed="64"/>
      </left>
      <right/>
      <top style="hair">
        <color indexed="64"/>
      </top>
      <bottom style="medium">
        <color indexed="64"/>
      </bottom>
      <diagonal/>
    </border>
    <border>
      <left/>
      <right style="thick">
        <color indexed="64"/>
      </right>
      <top style="hair">
        <color indexed="64"/>
      </top>
      <bottom style="medium">
        <color indexed="64"/>
      </bottom>
      <diagonal/>
    </border>
    <border>
      <left/>
      <right style="thick">
        <color indexed="64"/>
      </right>
      <top/>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ck">
        <color indexed="64"/>
      </right>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hair">
        <color indexed="64"/>
      </right>
      <top/>
      <bottom/>
      <diagonal/>
    </border>
    <border>
      <left style="hair">
        <color indexed="64"/>
      </left>
      <right style="medium">
        <color indexed="64"/>
      </right>
      <top/>
      <bottom/>
      <diagonal/>
    </border>
    <border>
      <left style="thick">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dotted">
        <color indexed="64"/>
      </left>
      <right style="medium">
        <color indexed="64"/>
      </right>
      <top/>
      <bottom style="dotted">
        <color indexed="64"/>
      </bottom>
      <diagonal/>
    </border>
  </borders>
  <cellStyleXfs count="3">
    <xf numFmtId="0" fontId="0" fillId="0" borderId="0"/>
    <xf numFmtId="0" fontId="2" fillId="0" borderId="0"/>
    <xf numFmtId="0" fontId="5" fillId="0" borderId="0" applyNumberFormat="0" applyFill="0" applyBorder="0" applyAlignment="0" applyProtection="0"/>
  </cellStyleXfs>
  <cellXfs count="341">
    <xf numFmtId="0" fontId="0" fillId="0" borderId="0" xfId="0"/>
    <xf numFmtId="0" fontId="0" fillId="0" borderId="0" xfId="0" applyAlignment="1">
      <alignment wrapText="1"/>
    </xf>
    <xf numFmtId="0" fontId="0" fillId="0" borderId="20" xfId="0" applyBorder="1"/>
    <xf numFmtId="0" fontId="5" fillId="0" borderId="21" xfId="2" applyBorder="1"/>
    <xf numFmtId="0" fontId="0" fillId="0" borderId="22" xfId="0" applyBorder="1"/>
    <xf numFmtId="0" fontId="0" fillId="0" borderId="0" xfId="0" applyAlignment="1">
      <alignment horizontal="center"/>
    </xf>
    <xf numFmtId="0" fontId="7" fillId="0" borderId="0" xfId="0" applyFont="1"/>
    <xf numFmtId="0" fontId="13" fillId="0" borderId="39" xfId="0" applyFont="1" applyBorder="1" applyAlignment="1">
      <alignment horizontal="center" vertical="center"/>
    </xf>
    <xf numFmtId="0" fontId="13" fillId="4" borderId="39" xfId="0" applyFont="1" applyFill="1" applyBorder="1" applyAlignment="1">
      <alignment horizontal="center" vertical="center"/>
    </xf>
    <xf numFmtId="0" fontId="13" fillId="0" borderId="38" xfId="0" applyFont="1" applyBorder="1" applyAlignment="1">
      <alignment horizontal="center" vertical="center"/>
    </xf>
    <xf numFmtId="0" fontId="7" fillId="7" borderId="40" xfId="0" applyFont="1" applyFill="1" applyBorder="1" applyAlignment="1">
      <alignment horizontal="center"/>
    </xf>
    <xf numFmtId="0" fontId="7" fillId="7" borderId="41" xfId="0" applyFont="1" applyFill="1" applyBorder="1" applyAlignment="1">
      <alignment horizontal="center"/>
    </xf>
    <xf numFmtId="0" fontId="0" fillId="0" borderId="18" xfId="0" applyBorder="1"/>
    <xf numFmtId="0" fontId="5" fillId="0" borderId="19" xfId="2" applyBorder="1"/>
    <xf numFmtId="0" fontId="5" fillId="0" borderId="23" xfId="2" applyBorder="1"/>
    <xf numFmtId="0" fontId="13" fillId="6" borderId="24" xfId="0" applyFont="1" applyFill="1" applyBorder="1" applyAlignment="1">
      <alignment horizontal="center" vertical="center"/>
    </xf>
    <xf numFmtId="0" fontId="13" fillId="6" borderId="3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0" fillId="0" borderId="34" xfId="0" applyFont="1" applyBorder="1" applyAlignment="1" applyProtection="1">
      <alignment horizontal="center" vertical="center" wrapText="1"/>
      <protection locked="0"/>
    </xf>
    <xf numFmtId="0" fontId="0" fillId="0" borderId="28" xfId="0" applyBorder="1"/>
    <xf numFmtId="0" fontId="0" fillId="0" borderId="28" xfId="0" applyBorder="1" applyAlignment="1">
      <alignment wrapText="1"/>
    </xf>
    <xf numFmtId="0" fontId="0" fillId="0" borderId="71" xfId="0" applyBorder="1" applyAlignment="1">
      <alignment wrapText="1"/>
    </xf>
    <xf numFmtId="0" fontId="0" fillId="0" borderId="73" xfId="0" applyBorder="1"/>
    <xf numFmtId="0" fontId="0" fillId="0" borderId="73" xfId="0" applyBorder="1" applyAlignment="1">
      <alignment wrapText="1"/>
    </xf>
    <xf numFmtId="0" fontId="0" fillId="0" borderId="74" xfId="0" applyBorder="1" applyAlignment="1">
      <alignment wrapText="1"/>
    </xf>
    <xf numFmtId="0" fontId="3" fillId="4" borderId="80" xfId="0" applyFont="1" applyFill="1" applyBorder="1" applyAlignment="1">
      <alignment horizontal="center" vertical="center"/>
    </xf>
    <xf numFmtId="0" fontId="4" fillId="0" borderId="77" xfId="0" applyFont="1" applyBorder="1" applyAlignment="1">
      <alignment vertical="center"/>
    </xf>
    <xf numFmtId="0" fontId="4" fillId="0" borderId="78" xfId="0" applyFont="1" applyBorder="1" applyAlignment="1">
      <alignment vertical="center"/>
    </xf>
    <xf numFmtId="0" fontId="0" fillId="0" borderId="78" xfId="0" applyBorder="1" applyAlignment="1">
      <alignment vertical="center"/>
    </xf>
    <xf numFmtId="0" fontId="10" fillId="0" borderId="37" xfId="0" applyFont="1" applyBorder="1" applyAlignment="1" applyProtection="1">
      <alignment horizontal="left" vertical="center" wrapText="1"/>
      <protection locked="0"/>
    </xf>
    <xf numFmtId="0" fontId="7" fillId="10" borderId="70" xfId="0" applyFont="1" applyFill="1" applyBorder="1"/>
    <xf numFmtId="0" fontId="7" fillId="10" borderId="72" xfId="0" applyFont="1" applyFill="1" applyBorder="1"/>
    <xf numFmtId="0" fontId="25" fillId="11" borderId="88" xfId="0" applyFont="1" applyFill="1" applyBorder="1" applyAlignment="1">
      <alignment horizontal="left" vertical="center" wrapText="1" readingOrder="1"/>
    </xf>
    <xf numFmtId="0" fontId="25" fillId="12" borderId="89" xfId="0" applyFont="1" applyFill="1" applyBorder="1" applyAlignment="1">
      <alignment horizontal="left" vertical="center" wrapText="1" readingOrder="1"/>
    </xf>
    <xf numFmtId="0" fontId="25" fillId="12" borderId="90" xfId="0" applyFont="1" applyFill="1" applyBorder="1" applyAlignment="1">
      <alignment horizontal="center" vertical="center" wrapText="1" readingOrder="1"/>
    </xf>
    <xf numFmtId="0" fontId="28" fillId="0" borderId="0" xfId="2" applyFont="1" applyAlignment="1">
      <alignment vertical="center"/>
    </xf>
    <xf numFmtId="0" fontId="13" fillId="0" borderId="0" xfId="0" applyFont="1" applyAlignment="1">
      <alignment vertical="center"/>
    </xf>
    <xf numFmtId="0" fontId="0" fillId="0" borderId="0" xfId="0" applyProtection="1">
      <protection locked="0"/>
    </xf>
    <xf numFmtId="0" fontId="0" fillId="0" borderId="95" xfId="0" applyBorder="1" applyAlignment="1">
      <alignment vertical="center"/>
    </xf>
    <xf numFmtId="164" fontId="10" fillId="0" borderId="96" xfId="0" applyNumberFormat="1" applyFont="1" applyBorder="1" applyAlignment="1">
      <alignment horizontal="center" vertical="center"/>
    </xf>
    <xf numFmtId="164" fontId="10" fillId="0" borderId="98" xfId="0" applyNumberFormat="1" applyFont="1" applyBorder="1" applyAlignment="1">
      <alignment horizontal="center" vertical="center"/>
    </xf>
    <xf numFmtId="0" fontId="0" fillId="0" borderId="115" xfId="0" applyBorder="1"/>
    <xf numFmtId="2" fontId="20" fillId="10" borderId="43" xfId="0" applyNumberFormat="1" applyFont="1" applyFill="1" applyBorder="1" applyAlignment="1">
      <alignment horizontal="center" vertical="center"/>
    </xf>
    <xf numFmtId="2" fontId="20" fillId="10" borderId="34" xfId="0" applyNumberFormat="1" applyFont="1" applyFill="1" applyBorder="1" applyAlignment="1">
      <alignment horizontal="center" vertical="center" wrapText="1"/>
    </xf>
    <xf numFmtId="2" fontId="20" fillId="10" borderId="34" xfId="0" applyNumberFormat="1" applyFont="1" applyFill="1" applyBorder="1" applyAlignment="1">
      <alignment horizontal="center" vertical="center"/>
    </xf>
    <xf numFmtId="2" fontId="20" fillId="10" borderId="108" xfId="0" applyNumberFormat="1" applyFont="1" applyFill="1" applyBorder="1" applyAlignment="1">
      <alignment horizontal="center" vertical="center"/>
    </xf>
    <xf numFmtId="0" fontId="0" fillId="0" borderId="12" xfId="0" applyBorder="1"/>
    <xf numFmtId="0" fontId="24" fillId="4" borderId="123" xfId="0" applyFont="1" applyFill="1" applyBorder="1" applyAlignment="1">
      <alignment horizontal="center" vertical="center" wrapText="1" readingOrder="1"/>
    </xf>
    <xf numFmtId="0" fontId="25" fillId="11" borderId="124" xfId="0" applyFont="1" applyFill="1" applyBorder="1" applyAlignment="1">
      <alignment horizontal="center" vertical="center" wrapText="1" readingOrder="1"/>
    </xf>
    <xf numFmtId="0" fontId="23" fillId="4" borderId="125" xfId="0" applyFont="1" applyFill="1" applyBorder="1" applyAlignment="1">
      <alignment horizontal="left" vertical="center" wrapText="1" readingOrder="1"/>
    </xf>
    <xf numFmtId="0" fontId="15" fillId="8" borderId="0" xfId="0" applyFont="1" applyFill="1" applyAlignment="1">
      <alignment horizontal="center" vertical="center" wrapText="1"/>
    </xf>
    <xf numFmtId="0" fontId="15" fillId="8" borderId="0" xfId="0" applyFont="1" applyFill="1" applyAlignment="1">
      <alignment vertical="center" wrapText="1"/>
    </xf>
    <xf numFmtId="0" fontId="5" fillId="0" borderId="0" xfId="2" applyAlignment="1"/>
    <xf numFmtId="0" fontId="1" fillId="0" borderId="0" xfId="0" applyFont="1" applyAlignment="1">
      <alignment vertical="center" wrapText="1"/>
    </xf>
    <xf numFmtId="0" fontId="1" fillId="0" borderId="27" xfId="0" applyFont="1" applyBorder="1" applyAlignment="1">
      <alignment horizontal="center"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4" borderId="27" xfId="0" applyFont="1" applyFill="1" applyBorder="1" applyAlignment="1">
      <alignment horizontal="center" vertical="center"/>
    </xf>
    <xf numFmtId="0" fontId="1" fillId="4" borderId="28" xfId="0" applyFont="1" applyFill="1" applyBorder="1" applyAlignment="1">
      <alignment horizontal="left" vertical="center" wrapText="1"/>
    </xf>
    <xf numFmtId="0" fontId="1" fillId="4" borderId="29" xfId="0" applyFont="1" applyFill="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5" fillId="8" borderId="0" xfId="2" applyFill="1"/>
    <xf numFmtId="0" fontId="9" fillId="0" borderId="107"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10" xfId="0" applyFont="1" applyBorder="1" applyAlignment="1">
      <alignment horizontal="center" vertical="center" wrapText="1"/>
    </xf>
    <xf numFmtId="0" fontId="9" fillId="0" borderId="106" xfId="0" applyFont="1" applyBorder="1" applyAlignment="1">
      <alignment horizontal="center" vertical="center" wrapText="1"/>
    </xf>
    <xf numFmtId="0" fontId="9" fillId="0" borderId="10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66" xfId="0" applyFont="1" applyBorder="1" applyAlignment="1">
      <alignment horizontal="center" vertical="center" wrapText="1"/>
    </xf>
    <xf numFmtId="0" fontId="9" fillId="14" borderId="117" xfId="0" applyFont="1" applyFill="1" applyBorder="1" applyAlignment="1">
      <alignment horizontal="center" vertical="center" wrapText="1"/>
    </xf>
    <xf numFmtId="0" fontId="9" fillId="14" borderId="118"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116" xfId="0" applyFont="1" applyFill="1" applyBorder="1" applyAlignment="1">
      <alignment horizontal="center" vertical="center" wrapText="1"/>
    </xf>
    <xf numFmtId="164" fontId="8" fillId="2" borderId="36" xfId="0" applyNumberFormat="1" applyFont="1" applyFill="1" applyBorder="1" applyAlignment="1">
      <alignment horizontal="left" vertical="center" wrapText="1"/>
    </xf>
    <xf numFmtId="0" fontId="8" fillId="2" borderId="36" xfId="0" applyFont="1" applyFill="1" applyBorder="1" applyAlignment="1">
      <alignment horizontal="right" vertical="center" wrapText="1"/>
    </xf>
    <xf numFmtId="0" fontId="8" fillId="2" borderId="34"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15" fillId="20" borderId="44" xfId="0" applyFont="1" applyFill="1" applyBorder="1" applyAlignment="1">
      <alignment horizontal="center" vertical="center" wrapText="1"/>
    </xf>
    <xf numFmtId="0" fontId="13" fillId="20" borderId="67" xfId="0" applyFont="1" applyFill="1" applyBorder="1" applyAlignment="1">
      <alignment horizontal="center" vertical="center" wrapText="1"/>
    </xf>
    <xf numFmtId="0" fontId="11" fillId="0" borderId="34" xfId="0" applyFont="1" applyBorder="1" applyAlignment="1">
      <alignment vertical="center" wrapText="1"/>
    </xf>
    <xf numFmtId="0" fontId="10" fillId="0" borderId="35" xfId="0" applyFont="1" applyBorder="1" applyAlignment="1">
      <alignment vertical="center" wrapText="1"/>
    </xf>
    <xf numFmtId="0" fontId="11" fillId="0" borderId="35" xfId="0" applyFont="1" applyBorder="1" applyAlignment="1">
      <alignment horizontal="left" vertical="center" wrapText="1"/>
    </xf>
    <xf numFmtId="0" fontId="12" fillId="0" borderId="34" xfId="0" applyFont="1" applyBorder="1" applyAlignment="1">
      <alignment vertical="center" wrapText="1"/>
    </xf>
    <xf numFmtId="0" fontId="11" fillId="0" borderId="35" xfId="0" applyFont="1" applyBorder="1" applyAlignment="1">
      <alignment vertical="center" wrapText="1"/>
    </xf>
    <xf numFmtId="0" fontId="9" fillId="0" borderId="35" xfId="0" applyFont="1" applyBorder="1" applyAlignment="1">
      <alignment horizontal="center" vertical="center" wrapText="1"/>
    </xf>
    <xf numFmtId="0" fontId="45" fillId="0" borderId="35" xfId="0" applyFont="1" applyBorder="1" applyAlignment="1">
      <alignment vertical="center" wrapText="1"/>
    </xf>
    <xf numFmtId="2" fontId="20" fillId="10" borderId="35" xfId="0" applyNumberFormat="1" applyFont="1" applyFill="1" applyBorder="1" applyAlignment="1">
      <alignment horizontal="center" vertical="center"/>
    </xf>
    <xf numFmtId="0" fontId="9" fillId="0" borderId="43" xfId="0" applyFont="1" applyBorder="1" applyAlignment="1">
      <alignment horizontal="center" vertical="center" wrapText="1"/>
    </xf>
    <xf numFmtId="0" fontId="10" fillId="0" borderId="111" xfId="0" applyFont="1" applyBorder="1" applyAlignment="1">
      <alignment vertical="center" wrapText="1"/>
    </xf>
    <xf numFmtId="0" fontId="44" fillId="0" borderId="34" xfId="0" applyFont="1" applyBorder="1" applyAlignment="1">
      <alignment vertical="center" wrapText="1"/>
    </xf>
    <xf numFmtId="0" fontId="12" fillId="0" borderId="35" xfId="0" applyFont="1" applyBorder="1" applyAlignment="1">
      <alignment horizontal="left" vertical="center" wrapText="1"/>
    </xf>
    <xf numFmtId="0" fontId="16" fillId="0" borderId="35" xfId="0" applyFont="1" applyBorder="1" applyAlignment="1">
      <alignment horizontal="left" vertical="center" wrapText="1"/>
    </xf>
    <xf numFmtId="0" fontId="18" fillId="9" borderId="43" xfId="0" applyFont="1" applyFill="1" applyBorder="1" applyAlignment="1">
      <alignment horizontal="center" vertical="center" wrapText="1"/>
    </xf>
    <xf numFmtId="0" fontId="17" fillId="9" borderId="34" xfId="0" applyFont="1" applyFill="1" applyBorder="1" applyAlignment="1">
      <alignment vertical="center" wrapText="1"/>
    </xf>
    <xf numFmtId="0" fontId="9" fillId="0" borderId="126" xfId="0" applyFont="1" applyBorder="1" applyAlignment="1">
      <alignment horizontal="center" vertical="center" wrapText="1"/>
    </xf>
    <xf numFmtId="2" fontId="20" fillId="10" borderId="44" xfId="0" applyNumberFormat="1" applyFont="1" applyFill="1" applyBorder="1" applyAlignment="1">
      <alignment horizontal="center" vertical="center"/>
    </xf>
    <xf numFmtId="0" fontId="9" fillId="15" borderId="44" xfId="0" applyFont="1" applyFill="1" applyBorder="1" applyAlignment="1">
      <alignment horizontal="center" vertical="center" wrapText="1"/>
    </xf>
    <xf numFmtId="0" fontId="10" fillId="0" borderId="34" xfId="0" applyFont="1" applyBorder="1" applyAlignment="1">
      <alignment vertical="center" wrapText="1"/>
    </xf>
    <xf numFmtId="0" fontId="18" fillId="9" borderId="35" xfId="0" applyFont="1" applyFill="1" applyBorder="1" applyAlignment="1">
      <alignment horizontal="center" vertical="center" wrapText="1"/>
    </xf>
    <xf numFmtId="2" fontId="20" fillId="10" borderId="35" xfId="0" applyNumberFormat="1" applyFont="1" applyFill="1" applyBorder="1" applyAlignment="1">
      <alignment horizontal="center" vertical="center" wrapText="1"/>
    </xf>
    <xf numFmtId="0" fontId="16" fillId="0" borderId="35" xfId="0" applyFont="1" applyBorder="1" applyAlignment="1">
      <alignment vertical="center" wrapText="1"/>
    </xf>
    <xf numFmtId="0" fontId="17" fillId="9" borderId="112" xfId="0" applyFont="1" applyFill="1" applyBorder="1" applyAlignment="1">
      <alignment vertical="center" wrapText="1"/>
    </xf>
    <xf numFmtId="0" fontId="17" fillId="9" borderId="35" xfId="0" applyFont="1" applyFill="1" applyBorder="1" applyAlignment="1">
      <alignment horizontal="left" vertical="center" wrapText="1"/>
    </xf>
    <xf numFmtId="0" fontId="17" fillId="9" borderId="114" xfId="0" applyFont="1" applyFill="1" applyBorder="1" applyAlignment="1">
      <alignment vertical="center" wrapText="1"/>
    </xf>
    <xf numFmtId="0" fontId="34" fillId="9" borderId="114" xfId="0" applyFont="1" applyFill="1" applyBorder="1" applyAlignment="1">
      <alignment vertical="center" wrapText="1"/>
    </xf>
    <xf numFmtId="0" fontId="45" fillId="0" borderId="34" xfId="0" applyFont="1" applyBorder="1" applyAlignment="1">
      <alignment horizontal="left" vertical="center" wrapText="1"/>
    </xf>
    <xf numFmtId="0" fontId="14" fillId="16" borderId="34" xfId="0" applyFont="1" applyFill="1" applyBorder="1" applyAlignment="1">
      <alignment horizontal="center" vertical="center" wrapText="1"/>
    </xf>
    <xf numFmtId="0" fontId="9" fillId="0" borderId="34" xfId="0" applyFont="1" applyBorder="1" applyAlignment="1">
      <alignment horizontal="left" vertical="center" wrapText="1"/>
    </xf>
    <xf numFmtId="0" fontId="11" fillId="0" borderId="44" xfId="0" applyFont="1" applyBorder="1" applyAlignment="1">
      <alignment vertical="center" wrapText="1"/>
    </xf>
    <xf numFmtId="0" fontId="18" fillId="9" borderId="44" xfId="0" applyFont="1" applyFill="1" applyBorder="1" applyAlignment="1">
      <alignment horizontal="center" vertical="center" wrapText="1"/>
    </xf>
    <xf numFmtId="0" fontId="34" fillId="9" borderId="34" xfId="0" applyFont="1" applyFill="1" applyBorder="1" applyAlignment="1">
      <alignment vertical="center" wrapText="1"/>
    </xf>
    <xf numFmtId="0" fontId="18" fillId="8" borderId="43" xfId="0" applyFont="1" applyFill="1" applyBorder="1" applyAlignment="1">
      <alignment horizontal="center" vertical="center" wrapText="1"/>
    </xf>
    <xf numFmtId="0" fontId="9" fillId="8" borderId="35" xfId="0" applyFont="1" applyFill="1" applyBorder="1" applyAlignment="1">
      <alignment horizontal="center" vertical="center" wrapText="1"/>
    </xf>
    <xf numFmtId="0" fontId="18" fillId="8" borderId="44"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35" xfId="0" applyFont="1" applyFill="1" applyBorder="1" applyAlignment="1">
      <alignment vertical="center" wrapText="1"/>
    </xf>
    <xf numFmtId="0" fontId="10" fillId="8" borderId="34" xfId="0" applyFont="1" applyFill="1" applyBorder="1" applyAlignment="1">
      <alignment vertical="center" wrapText="1"/>
    </xf>
    <xf numFmtId="0" fontId="33" fillId="8" borderId="43" xfId="0" applyFont="1" applyFill="1" applyBorder="1" applyAlignment="1">
      <alignment horizontal="center" vertical="center" wrapText="1"/>
    </xf>
    <xf numFmtId="0" fontId="18" fillId="9" borderId="34" xfId="0" applyFont="1" applyFill="1" applyBorder="1" applyAlignment="1">
      <alignment horizontal="center" vertical="center" wrapText="1"/>
    </xf>
    <xf numFmtId="0" fontId="17" fillId="9" borderId="111" xfId="0" applyFont="1" applyFill="1" applyBorder="1" applyAlignment="1">
      <alignment vertical="center" wrapText="1"/>
    </xf>
    <xf numFmtId="0" fontId="33" fillId="8" borderId="44" xfId="0" applyFont="1" applyFill="1" applyBorder="1" applyAlignment="1">
      <alignment horizontal="center" vertical="center" wrapText="1"/>
    </xf>
    <xf numFmtId="0" fontId="17" fillId="9" borderId="44" xfId="0" applyFont="1" applyFill="1" applyBorder="1" applyAlignment="1">
      <alignment vertical="center" wrapText="1"/>
    </xf>
    <xf numFmtId="0" fontId="17" fillId="9" borderId="113" xfId="0" applyFont="1" applyFill="1" applyBorder="1" applyAlignment="1">
      <alignment vertical="center" wrapText="1"/>
    </xf>
    <xf numFmtId="0" fontId="14" fillId="17" borderId="44" xfId="0" applyFont="1" applyFill="1" applyBorder="1" applyAlignment="1">
      <alignment horizontal="center" vertical="center" wrapText="1"/>
    </xf>
    <xf numFmtId="0" fontId="18" fillId="9" borderId="34" xfId="0" applyFont="1" applyFill="1" applyBorder="1" applyAlignment="1">
      <alignment vertical="center" wrapText="1"/>
    </xf>
    <xf numFmtId="0" fontId="14" fillId="18" borderId="35"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51" xfId="0" applyFont="1" applyBorder="1" applyAlignment="1">
      <alignment horizontal="center" vertical="center" wrapText="1"/>
    </xf>
    <xf numFmtId="0" fontId="10" fillId="0" borderId="51" xfId="0" applyFont="1" applyBorder="1" applyAlignment="1">
      <alignment vertical="center" wrapText="1"/>
    </xf>
    <xf numFmtId="0" fontId="14" fillId="18" borderId="34" xfId="0" applyFont="1" applyFill="1" applyBorder="1" applyAlignment="1">
      <alignment horizontal="center" vertical="center" wrapText="1"/>
    </xf>
    <xf numFmtId="0" fontId="9" fillId="0" borderId="108" xfId="0" applyFont="1" applyBorder="1" applyAlignment="1">
      <alignment horizontal="center" vertical="center" wrapText="1"/>
    </xf>
    <xf numFmtId="0" fontId="10" fillId="0" borderId="108" xfId="0" applyFont="1" applyBorder="1" applyAlignment="1">
      <alignment vertical="center" wrapText="1"/>
    </xf>
    <xf numFmtId="0" fontId="16" fillId="0" borderId="34" xfId="0" applyFont="1" applyBorder="1" applyAlignment="1">
      <alignment vertical="center" wrapText="1"/>
    </xf>
    <xf numFmtId="0" fontId="14" fillId="19" borderId="119" xfId="0" applyFont="1" applyFill="1" applyBorder="1" applyAlignment="1">
      <alignment horizontal="center" vertical="center" wrapText="1"/>
    </xf>
    <xf numFmtId="0" fontId="9" fillId="0" borderId="120" xfId="0" applyFont="1" applyBorder="1" applyAlignment="1">
      <alignment horizontal="center" vertical="center" wrapText="1"/>
    </xf>
    <xf numFmtId="0" fontId="16" fillId="0" borderId="106" xfId="0" applyFont="1" applyBorder="1" applyAlignment="1">
      <alignment vertical="center" wrapText="1"/>
    </xf>
    <xf numFmtId="0" fontId="22" fillId="0" borderId="0" xfId="0" applyFont="1"/>
    <xf numFmtId="164" fontId="22" fillId="0" borderId="0" xfId="0" applyNumberFormat="1" applyFont="1" applyAlignment="1">
      <alignment vertical="center"/>
    </xf>
    <xf numFmtId="2" fontId="0" fillId="0" borderId="60" xfId="0" applyNumberFormat="1" applyBorder="1" applyAlignment="1">
      <alignment horizontal="center" vertical="center"/>
    </xf>
    <xf numFmtId="2" fontId="0" fillId="0" borderId="33" xfId="0" applyNumberFormat="1" applyBorder="1" applyAlignment="1">
      <alignment horizontal="center" vertical="center"/>
    </xf>
    <xf numFmtId="2" fontId="0" fillId="0" borderId="26" xfId="0" applyNumberFormat="1" applyBorder="1" applyAlignment="1">
      <alignment horizontal="center" vertical="center"/>
    </xf>
    <xf numFmtId="2" fontId="0" fillId="0" borderId="61" xfId="0" applyNumberFormat="1" applyBorder="1" applyAlignment="1">
      <alignment horizontal="center" vertical="center"/>
    </xf>
    <xf numFmtId="2" fontId="0" fillId="0" borderId="39" xfId="0" applyNumberFormat="1" applyBorder="1" applyAlignment="1">
      <alignment horizontal="center" vertical="center"/>
    </xf>
    <xf numFmtId="2" fontId="0" fillId="0" borderId="29" xfId="0" applyNumberFormat="1" applyBorder="1" applyAlignment="1">
      <alignment horizontal="center" vertical="center"/>
    </xf>
    <xf numFmtId="0" fontId="39" fillId="2" borderId="129" xfId="0" applyFont="1" applyFill="1" applyBorder="1" applyAlignment="1">
      <alignment horizontal="center" vertical="center" wrapText="1"/>
    </xf>
    <xf numFmtId="2" fontId="0" fillId="0" borderId="0" xfId="0" applyNumberFormat="1"/>
    <xf numFmtId="0" fontId="22" fillId="0" borderId="0" xfId="0" applyFont="1" applyAlignment="1">
      <alignment horizontal="right" vertical="center"/>
    </xf>
    <xf numFmtId="0" fontId="22" fillId="0" borderId="0" xfId="0" applyFont="1" applyAlignment="1">
      <alignment vertical="center"/>
    </xf>
    <xf numFmtId="164" fontId="22" fillId="0" borderId="0" xfId="0" applyNumberFormat="1" applyFont="1" applyAlignment="1">
      <alignment horizontal="left" vertical="center"/>
    </xf>
    <xf numFmtId="0" fontId="19" fillId="19" borderId="8" xfId="1" applyFont="1" applyFill="1" applyBorder="1" applyAlignment="1">
      <alignment horizontal="center" vertical="center"/>
    </xf>
    <xf numFmtId="2" fontId="0" fillId="0" borderId="121" xfId="0" applyNumberFormat="1" applyBorder="1" applyAlignment="1">
      <alignment horizontal="center" vertical="center"/>
    </xf>
    <xf numFmtId="2" fontId="0" fillId="0" borderId="122" xfId="0" applyNumberFormat="1" applyBorder="1" applyAlignment="1">
      <alignment horizontal="center" vertical="center"/>
    </xf>
    <xf numFmtId="2" fontId="0" fillId="0" borderId="46" xfId="0" applyNumberFormat="1" applyBorder="1" applyAlignment="1">
      <alignment horizontal="center" vertical="center"/>
    </xf>
    <xf numFmtId="0" fontId="0" fillId="0" borderId="2" xfId="0" applyBorder="1"/>
    <xf numFmtId="2" fontId="0" fillId="0" borderId="0" xfId="0" applyNumberFormat="1" applyAlignment="1">
      <alignment horizontal="center" vertical="center"/>
    </xf>
    <xf numFmtId="0" fontId="13" fillId="20" borderId="54" xfId="0" applyFont="1" applyFill="1" applyBorder="1" applyAlignment="1">
      <alignment horizontal="center" vertical="center" wrapText="1"/>
    </xf>
    <xf numFmtId="0" fontId="13" fillId="20" borderId="59" xfId="0" applyFont="1" applyFill="1" applyBorder="1" applyAlignment="1">
      <alignment horizontal="center" vertical="center" wrapText="1"/>
    </xf>
    <xf numFmtId="0" fontId="13" fillId="20" borderId="58" xfId="0" applyFont="1" applyFill="1" applyBorder="1" applyAlignment="1">
      <alignment horizontal="center" vertical="center" wrapText="1"/>
    </xf>
    <xf numFmtId="0" fontId="13" fillId="20" borderId="47" xfId="0" applyFont="1" applyFill="1" applyBorder="1" applyAlignment="1">
      <alignment horizontal="center" vertical="center" wrapText="1"/>
    </xf>
    <xf numFmtId="0" fontId="13" fillId="20" borderId="24" xfId="0" applyFont="1" applyFill="1" applyBorder="1" applyAlignment="1">
      <alignment horizontal="center" vertical="center" wrapText="1"/>
    </xf>
    <xf numFmtId="0" fontId="1" fillId="20" borderId="78" xfId="0" applyFont="1" applyFill="1" applyBorder="1" applyAlignment="1">
      <alignment vertical="center" wrapText="1"/>
    </xf>
    <xf numFmtId="2" fontId="0" fillId="20" borderId="55" xfId="0" applyNumberFormat="1" applyFill="1" applyBorder="1" applyAlignment="1">
      <alignment horizontal="center" vertical="center"/>
    </xf>
    <xf numFmtId="0" fontId="13" fillId="20" borderId="27" xfId="0" applyFont="1" applyFill="1" applyBorder="1" applyAlignment="1">
      <alignment horizontal="center" vertical="center" wrapText="1"/>
    </xf>
    <xf numFmtId="2" fontId="0" fillId="20" borderId="56" xfId="0" applyNumberFormat="1" applyFill="1" applyBorder="1" applyAlignment="1">
      <alignment horizontal="center" vertical="center"/>
    </xf>
    <xf numFmtId="0" fontId="1" fillId="20" borderId="28" xfId="0" applyFont="1" applyFill="1" applyBorder="1" applyAlignment="1">
      <alignment vertical="center" wrapText="1"/>
    </xf>
    <xf numFmtId="0" fontId="1" fillId="20" borderId="28" xfId="0" applyFont="1" applyFill="1" applyBorder="1" applyAlignment="1">
      <alignment horizontal="left" vertical="center" wrapText="1"/>
    </xf>
    <xf numFmtId="0" fontId="13" fillId="20" borderId="30" xfId="0" applyFont="1" applyFill="1" applyBorder="1" applyAlignment="1">
      <alignment horizontal="center" vertical="center" wrapText="1"/>
    </xf>
    <xf numFmtId="0" fontId="1" fillId="20" borderId="31" xfId="0" applyFont="1" applyFill="1" applyBorder="1" applyAlignment="1">
      <alignment horizontal="left" vertical="center" wrapText="1"/>
    </xf>
    <xf numFmtId="2" fontId="0" fillId="20" borderId="57" xfId="0" applyNumberFormat="1" applyFill="1" applyBorder="1" applyAlignment="1">
      <alignment horizontal="center" vertical="center"/>
    </xf>
    <xf numFmtId="2" fontId="0" fillId="0" borderId="62" xfId="0" applyNumberFormat="1" applyBorder="1" applyAlignment="1">
      <alignment horizontal="center" vertical="center"/>
    </xf>
    <xf numFmtId="2" fontId="0" fillId="0" borderId="38" xfId="0" applyNumberFormat="1" applyBorder="1" applyAlignment="1">
      <alignment horizontal="center" vertical="center"/>
    </xf>
    <xf numFmtId="2" fontId="0" fillId="0" borderId="32" xfId="0" applyNumberFormat="1" applyBorder="1" applyAlignment="1">
      <alignment horizontal="center" vertical="center"/>
    </xf>
    <xf numFmtId="0" fontId="4" fillId="0" borderId="27" xfId="0" applyFont="1" applyBorder="1" applyAlignment="1">
      <alignment horizontal="left"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31" xfId="0" applyFont="1" applyBorder="1" applyAlignment="1">
      <alignment horizontal="left" vertical="center"/>
    </xf>
    <xf numFmtId="164" fontId="3" fillId="0" borderId="28"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1" xfId="0" applyNumberFormat="1" applyFont="1" applyBorder="1" applyAlignment="1">
      <alignment horizontal="center" vertical="center" wrapText="1"/>
    </xf>
    <xf numFmtId="164" fontId="3" fillId="0" borderId="32" xfId="0" applyNumberFormat="1" applyFont="1" applyBorder="1" applyAlignment="1">
      <alignment horizontal="center" vertical="center" wrapText="1"/>
    </xf>
    <xf numFmtId="0" fontId="1" fillId="0" borderId="0" xfId="0" applyFont="1" applyAlignment="1">
      <alignment horizontal="left"/>
    </xf>
    <xf numFmtId="0" fontId="10" fillId="0" borderId="83" xfId="0" applyFont="1" applyBorder="1" applyAlignment="1">
      <alignment horizontal="left" vertical="center"/>
    </xf>
    <xf numFmtId="0" fontId="10" fillId="0" borderId="99" xfId="0" applyFont="1" applyBorder="1" applyAlignment="1">
      <alignment horizontal="left" vertical="center"/>
    </xf>
    <xf numFmtId="0" fontId="10" fillId="0" borderId="103" xfId="0" applyFont="1" applyBorder="1" applyAlignment="1">
      <alignment horizontal="left" vertical="center"/>
    </xf>
    <xf numFmtId="0" fontId="10" fillId="0" borderId="104" xfId="0" applyFont="1" applyBorder="1" applyAlignment="1">
      <alignment horizontal="left" vertical="center"/>
    </xf>
    <xf numFmtId="0" fontId="10" fillId="0" borderId="105" xfId="0" applyFont="1" applyBorder="1" applyAlignment="1">
      <alignment horizontal="left" vertical="center"/>
    </xf>
    <xf numFmtId="0" fontId="0" fillId="3" borderId="9" xfId="0" applyFill="1" applyBorder="1" applyAlignment="1">
      <alignment horizontal="center"/>
    </xf>
    <xf numFmtId="0" fontId="0" fillId="3" borderId="0" xfId="0" applyFill="1" applyAlignment="1">
      <alignment horizontal="center"/>
    </xf>
    <xf numFmtId="0" fontId="0" fillId="3" borderId="7" xfId="0" applyFill="1" applyBorder="1" applyAlignment="1">
      <alignment horizontal="center"/>
    </xf>
    <xf numFmtId="0" fontId="48" fillId="0" borderId="13" xfId="0" applyFont="1" applyBorder="1" applyAlignment="1">
      <alignment horizontal="left" vertical="center" wrapText="1"/>
    </xf>
    <xf numFmtId="0" fontId="1" fillId="0" borderId="11" xfId="0" applyFont="1" applyBorder="1" applyAlignment="1">
      <alignment horizontal="left" vertical="center"/>
    </xf>
    <xf numFmtId="0" fontId="1" fillId="0" borderId="16"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5" fillId="0" borderId="0" xfId="2" applyAlignment="1">
      <alignment horizontal="left" vertical="center" wrapText="1"/>
    </xf>
    <xf numFmtId="0" fontId="30" fillId="13" borderId="6" xfId="0" applyFont="1" applyFill="1" applyBorder="1" applyAlignment="1">
      <alignment horizontal="center" vertical="center"/>
    </xf>
    <xf numFmtId="0" fontId="30" fillId="13" borderId="84" xfId="0" applyFont="1" applyFill="1" applyBorder="1" applyAlignment="1">
      <alignment horizontal="center" vertical="center"/>
    </xf>
    <xf numFmtId="0" fontId="30" fillId="13" borderId="85" xfId="0" applyFont="1" applyFill="1" applyBorder="1" applyAlignment="1">
      <alignment horizontal="center" vertical="center"/>
    </xf>
    <xf numFmtId="0" fontId="6" fillId="14" borderId="8" xfId="0" applyFont="1" applyFill="1" applyBorder="1" applyAlignment="1">
      <alignment horizontal="left" vertical="center" wrapText="1"/>
    </xf>
    <xf numFmtId="0" fontId="6" fillId="14" borderId="2" xfId="0" applyFont="1" applyFill="1" applyBorder="1" applyAlignment="1">
      <alignment horizontal="left" vertical="center" wrapText="1"/>
    </xf>
    <xf numFmtId="0" fontId="6" fillId="14" borderId="53" xfId="0" applyFont="1" applyFill="1" applyBorder="1" applyAlignment="1">
      <alignment horizontal="left" vertical="center" wrapText="1"/>
    </xf>
    <xf numFmtId="0" fontId="6" fillId="14" borderId="4" xfId="0" applyFont="1" applyFill="1" applyBorder="1" applyAlignment="1">
      <alignment horizontal="left" vertical="center" wrapText="1"/>
    </xf>
    <xf numFmtId="0" fontId="6" fillId="14" borderId="0" xfId="0" applyFont="1" applyFill="1" applyAlignment="1">
      <alignment horizontal="left" vertical="center" wrapText="1"/>
    </xf>
    <xf numFmtId="0" fontId="6" fillId="14" borderId="94" xfId="0" applyFont="1" applyFill="1" applyBorder="1" applyAlignment="1">
      <alignment horizontal="left" vertical="center" wrapText="1"/>
    </xf>
    <xf numFmtId="0" fontId="6" fillId="14" borderId="5" xfId="0" applyFont="1" applyFill="1" applyBorder="1" applyAlignment="1">
      <alignment horizontal="left" vertical="center" wrapText="1"/>
    </xf>
    <xf numFmtId="0" fontId="6" fillId="14" borderId="91" xfId="0" applyFont="1" applyFill="1" applyBorder="1" applyAlignment="1">
      <alignment horizontal="left" vertical="center" wrapText="1"/>
    </xf>
    <xf numFmtId="0" fontId="6" fillId="14" borderId="58" xfId="0" applyFont="1" applyFill="1" applyBorder="1" applyAlignment="1">
      <alignment horizontal="left" vertical="center" wrapText="1"/>
    </xf>
    <xf numFmtId="164" fontId="36" fillId="14" borderId="92" xfId="0" applyNumberFormat="1" applyFont="1" applyFill="1" applyBorder="1" applyAlignment="1" applyProtection="1">
      <alignment horizontal="center" vertical="center"/>
      <protection locked="0"/>
    </xf>
    <xf numFmtId="164" fontId="36" fillId="14" borderId="2" xfId="0" applyNumberFormat="1" applyFont="1" applyFill="1" applyBorder="1" applyAlignment="1" applyProtection="1">
      <alignment horizontal="center" vertical="center"/>
      <protection locked="0"/>
    </xf>
    <xf numFmtId="164" fontId="36" fillId="14" borderId="3" xfId="0" applyNumberFormat="1" applyFont="1" applyFill="1" applyBorder="1" applyAlignment="1" applyProtection="1">
      <alignment horizontal="center" vertical="center"/>
      <protection locked="0"/>
    </xf>
    <xf numFmtId="164" fontId="36" fillId="14" borderId="93" xfId="0" applyNumberFormat="1" applyFont="1" applyFill="1" applyBorder="1" applyAlignment="1" applyProtection="1">
      <alignment horizontal="center" vertical="center"/>
      <protection locked="0"/>
    </xf>
    <xf numFmtId="164" fontId="36" fillId="14" borderId="0" xfId="0" applyNumberFormat="1" applyFont="1" applyFill="1" applyAlignment="1" applyProtection="1">
      <alignment horizontal="center" vertical="center"/>
      <protection locked="0"/>
    </xf>
    <xf numFmtId="164" fontId="36" fillId="14" borderId="1" xfId="0" applyNumberFormat="1" applyFont="1" applyFill="1" applyBorder="1" applyAlignment="1" applyProtection="1">
      <alignment horizontal="center" vertical="center"/>
      <protection locked="0"/>
    </xf>
    <xf numFmtId="164" fontId="36" fillId="14" borderId="54" xfId="0" applyNumberFormat="1" applyFont="1" applyFill="1" applyBorder="1" applyAlignment="1" applyProtection="1">
      <alignment horizontal="center" vertical="center"/>
      <protection locked="0"/>
    </xf>
    <xf numFmtId="164" fontId="36" fillId="14" borderId="91" xfId="0" applyNumberFormat="1" applyFont="1" applyFill="1" applyBorder="1" applyAlignment="1" applyProtection="1">
      <alignment horizontal="center" vertical="center"/>
      <protection locked="0"/>
    </xf>
    <xf numFmtId="164" fontId="36" fillId="14" borderId="65" xfId="0" applyNumberFormat="1" applyFont="1" applyFill="1" applyBorder="1" applyAlignment="1" applyProtection="1">
      <alignment horizontal="center" vertical="center"/>
      <protection locked="0"/>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6"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4" fillId="4" borderId="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3" fillId="4" borderId="8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10" fillId="0" borderId="82" xfId="0" applyFont="1" applyBorder="1" applyAlignment="1">
      <alignment horizontal="left" vertical="center"/>
    </xf>
    <xf numFmtId="0" fontId="10" fillId="0" borderId="97" xfId="0" applyFont="1" applyBorder="1" applyAlignment="1">
      <alignment horizontal="left" vertical="center"/>
    </xf>
    <xf numFmtId="164" fontId="3" fillId="0" borderId="78" xfId="0" applyNumberFormat="1" applyFont="1" applyBorder="1" applyAlignment="1">
      <alignment horizontal="center" vertical="center"/>
    </xf>
    <xf numFmtId="164" fontId="3" fillId="0" borderId="153" xfId="0" applyNumberFormat="1" applyFont="1" applyBorder="1" applyAlignment="1">
      <alignment horizontal="center" vertical="center"/>
    </xf>
    <xf numFmtId="0" fontId="0" fillId="0" borderId="100" xfId="0" applyBorder="1" applyAlignment="1">
      <alignment horizontal="left" vertical="center"/>
    </xf>
    <xf numFmtId="0" fontId="0" fillId="0" borderId="101" xfId="0" applyBorder="1" applyAlignment="1">
      <alignment horizontal="left" vertical="center"/>
    </xf>
    <xf numFmtId="0" fontId="0" fillId="0" borderId="102" xfId="0" applyBorder="1" applyAlignment="1">
      <alignment horizontal="left" vertical="center"/>
    </xf>
    <xf numFmtId="0" fontId="4" fillId="4" borderId="45"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46" xfId="0" applyFont="1" applyFill="1" applyBorder="1" applyAlignment="1">
      <alignment horizontal="center" vertical="center"/>
    </xf>
    <xf numFmtId="0" fontId="27" fillId="5" borderId="13" xfId="0" applyFont="1" applyFill="1" applyBorder="1" applyAlignment="1">
      <alignment horizontal="center" vertical="center" wrapText="1" readingOrder="1"/>
    </xf>
    <xf numFmtId="0" fontId="27" fillId="5" borderId="87" xfId="0" applyFont="1" applyFill="1" applyBorder="1" applyAlignment="1">
      <alignment horizontal="center" vertical="center" wrapText="1" readingOrder="1"/>
    </xf>
    <xf numFmtId="0" fontId="7" fillId="8" borderId="68" xfId="0" applyFont="1" applyFill="1" applyBorder="1" applyAlignment="1">
      <alignment horizontal="center"/>
    </xf>
    <xf numFmtId="0" fontId="7" fillId="8" borderId="42" xfId="0" applyFont="1" applyFill="1" applyBorder="1" applyAlignment="1">
      <alignment horizontal="center"/>
    </xf>
    <xf numFmtId="0" fontId="7" fillId="8" borderId="69" xfId="0" applyFont="1" applyFill="1" applyBorder="1" applyAlignment="1">
      <alignment horizontal="center"/>
    </xf>
    <xf numFmtId="0" fontId="13" fillId="20" borderId="6" xfId="0" applyFont="1" applyFill="1" applyBorder="1" applyAlignment="1">
      <alignment horizontal="center" vertical="center" wrapText="1"/>
    </xf>
    <xf numFmtId="0" fontId="13" fillId="20" borderId="84" xfId="0" applyFont="1" applyFill="1" applyBorder="1" applyAlignment="1">
      <alignment horizontal="center" vertical="center" wrapText="1"/>
    </xf>
    <xf numFmtId="0" fontId="13" fillId="20" borderId="85" xfId="0" applyFont="1" applyFill="1" applyBorder="1" applyAlignment="1">
      <alignment horizontal="center" vertical="center" wrapText="1"/>
    </xf>
    <xf numFmtId="0" fontId="8" fillId="2" borderId="127" xfId="0" applyFont="1" applyFill="1" applyBorder="1" applyAlignment="1">
      <alignment horizontal="right" vertical="center" wrapText="1"/>
    </xf>
    <xf numFmtId="0" fontId="8" fillId="2" borderId="66" xfId="0" applyFont="1" applyFill="1" applyBorder="1" applyAlignment="1">
      <alignment horizontal="right" vertical="center" wrapText="1"/>
    </xf>
    <xf numFmtId="2" fontId="20" fillId="10" borderId="35" xfId="0" applyNumberFormat="1" applyFont="1" applyFill="1" applyBorder="1" applyAlignment="1">
      <alignment horizontal="center" vertical="center"/>
    </xf>
    <xf numFmtId="2" fontId="20" fillId="10" borderId="43" xfId="0" applyNumberFormat="1" applyFont="1" applyFill="1" applyBorder="1" applyAlignment="1">
      <alignment horizontal="center" vertical="center"/>
    </xf>
    <xf numFmtId="0" fontId="9" fillId="15" borderId="35" xfId="0" applyFont="1" applyFill="1" applyBorder="1" applyAlignment="1">
      <alignment horizontal="center" vertical="center" wrapText="1"/>
    </xf>
    <xf numFmtId="0" fontId="9" fillId="15" borderId="43" xfId="0" applyFont="1" applyFill="1" applyBorder="1" applyAlignment="1">
      <alignment horizontal="center" vertical="center" wrapText="1"/>
    </xf>
    <xf numFmtId="0" fontId="32" fillId="15" borderId="44" xfId="0" applyFont="1" applyFill="1" applyBorder="1" applyAlignment="1">
      <alignment horizontal="center" vertical="center" wrapText="1"/>
    </xf>
    <xf numFmtId="2" fontId="20" fillId="10" borderId="44" xfId="0" applyNumberFormat="1" applyFont="1" applyFill="1" applyBorder="1" applyAlignment="1">
      <alignment horizontal="center" vertical="center"/>
    </xf>
    <xf numFmtId="2" fontId="20" fillId="10" borderId="35" xfId="0" applyNumberFormat="1" applyFont="1" applyFill="1" applyBorder="1" applyAlignment="1">
      <alignment horizontal="center" vertical="center" wrapText="1"/>
    </xf>
    <xf numFmtId="2" fontId="20" fillId="10" borderId="43" xfId="0" applyNumberFormat="1" applyFont="1" applyFill="1" applyBorder="1" applyAlignment="1">
      <alignment horizontal="center" vertical="center" wrapText="1"/>
    </xf>
    <xf numFmtId="2" fontId="20" fillId="10" borderId="44" xfId="0" applyNumberFormat="1" applyFont="1" applyFill="1" applyBorder="1" applyAlignment="1">
      <alignment horizontal="center" vertical="center" wrapText="1"/>
    </xf>
    <xf numFmtId="0" fontId="9" fillId="16" borderId="43" xfId="0" applyFont="1" applyFill="1" applyBorder="1" applyAlignment="1">
      <alignment horizontal="center" vertical="center" wrapText="1"/>
    </xf>
    <xf numFmtId="0" fontId="9" fillId="8" borderId="35" xfId="0" applyFont="1" applyFill="1" applyBorder="1" applyAlignment="1">
      <alignment vertical="center" wrapText="1"/>
    </xf>
    <xf numFmtId="0" fontId="32" fillId="8" borderId="44" xfId="0" applyFont="1" applyFill="1" applyBorder="1" applyAlignment="1">
      <alignment vertical="center" wrapText="1"/>
    </xf>
    <xf numFmtId="0" fontId="9" fillId="16" borderId="35" xfId="0" applyFont="1" applyFill="1" applyBorder="1" applyAlignment="1">
      <alignment horizontal="center" vertical="center" wrapText="1"/>
    </xf>
    <xf numFmtId="0" fontId="32" fillId="16" borderId="43" xfId="0" applyFont="1" applyFill="1" applyBorder="1" applyAlignment="1">
      <alignment horizontal="center" vertical="center" wrapText="1"/>
    </xf>
    <xf numFmtId="0" fontId="14" fillId="16" borderId="35" xfId="0" applyFont="1" applyFill="1" applyBorder="1" applyAlignment="1">
      <alignment horizontal="center" vertical="center" wrapText="1"/>
    </xf>
    <xf numFmtId="0" fontId="14" fillId="16" borderId="43" xfId="0" applyFont="1" applyFill="1" applyBorder="1" applyAlignment="1">
      <alignment horizontal="center" vertical="center" wrapText="1"/>
    </xf>
    <xf numFmtId="0" fontId="9" fillId="16" borderId="44" xfId="0" applyFont="1" applyFill="1" applyBorder="1" applyAlignment="1">
      <alignment horizontal="center" vertical="center" wrapText="1"/>
    </xf>
    <xf numFmtId="0" fontId="10" fillId="0" borderId="35" xfId="0" applyFont="1" applyBorder="1" applyAlignment="1">
      <alignment vertical="center" wrapText="1"/>
    </xf>
    <xf numFmtId="0" fontId="10" fillId="0" borderId="43" xfId="0" applyFont="1" applyBorder="1" applyAlignment="1">
      <alignment vertical="center" wrapText="1"/>
    </xf>
    <xf numFmtId="0" fontId="11" fillId="0" borderId="35" xfId="0" applyFont="1" applyBorder="1" applyAlignment="1">
      <alignment vertical="center" wrapText="1"/>
    </xf>
    <xf numFmtId="0" fontId="11" fillId="0" borderId="43" xfId="0" applyFont="1" applyBorder="1" applyAlignment="1">
      <alignment vertical="center" wrapText="1"/>
    </xf>
    <xf numFmtId="2" fontId="20" fillId="10" borderId="34" xfId="0" applyNumberFormat="1" applyFont="1" applyFill="1" applyBorder="1" applyAlignment="1">
      <alignment horizontal="center" vertical="center" wrapText="1"/>
    </xf>
    <xf numFmtId="0" fontId="14" fillId="17" borderId="35" xfId="0" applyFont="1" applyFill="1" applyBorder="1" applyAlignment="1">
      <alignment horizontal="center" vertical="center" wrapText="1"/>
    </xf>
    <xf numFmtId="0" fontId="14" fillId="17" borderId="43" xfId="0" applyFont="1" applyFill="1" applyBorder="1" applyAlignment="1">
      <alignment horizontal="center" vertical="center" wrapText="1"/>
    </xf>
    <xf numFmtId="0" fontId="14" fillId="17" borderId="44" xfId="0" applyFont="1" applyFill="1" applyBorder="1" applyAlignment="1">
      <alignment horizontal="center" vertical="center" wrapText="1"/>
    </xf>
    <xf numFmtId="0" fontId="13" fillId="20" borderId="86" xfId="0" applyFont="1" applyFill="1" applyBorder="1" applyAlignment="1">
      <alignment horizontal="center" vertical="center" wrapText="1"/>
    </xf>
    <xf numFmtId="0" fontId="13" fillId="20" borderId="63" xfId="0" applyFont="1" applyFill="1" applyBorder="1" applyAlignment="1">
      <alignment horizontal="center" vertical="center" wrapText="1"/>
    </xf>
    <xf numFmtId="0" fontId="31" fillId="14" borderId="8" xfId="0" applyFont="1" applyFill="1" applyBorder="1" applyAlignment="1">
      <alignment horizontal="center" vertical="center"/>
    </xf>
    <xf numFmtId="0" fontId="31" fillId="14" borderId="5" xfId="0" applyFont="1" applyFill="1" applyBorder="1" applyAlignment="1">
      <alignment horizontal="center" vertical="center"/>
    </xf>
    <xf numFmtId="0" fontId="0" fillId="0" borderId="133" xfId="0" applyBorder="1" applyAlignment="1">
      <alignment horizontal="left"/>
    </xf>
    <xf numFmtId="0" fontId="0" fillId="0" borderId="134" xfId="0" applyBorder="1" applyAlignment="1">
      <alignment horizontal="left"/>
    </xf>
    <xf numFmtId="0" fontId="0" fillId="0" borderId="131" xfId="0" applyBorder="1" applyAlignment="1">
      <alignment horizontal="left"/>
    </xf>
    <xf numFmtId="0" fontId="0" fillId="0" borderId="132" xfId="0" applyBorder="1" applyAlignment="1">
      <alignment horizontal="left"/>
    </xf>
    <xf numFmtId="0" fontId="0" fillId="0" borderId="135" xfId="0" applyBorder="1" applyAlignment="1">
      <alignment horizontal="left"/>
    </xf>
    <xf numFmtId="0" fontId="0" fillId="0" borderId="136" xfId="0" applyBorder="1" applyAlignment="1">
      <alignment horizontal="left"/>
    </xf>
    <xf numFmtId="0" fontId="0" fillId="0" borderId="6" xfId="0" applyBorder="1" applyAlignment="1">
      <alignment horizontal="left"/>
    </xf>
    <xf numFmtId="0" fontId="0" fillId="0" borderId="130" xfId="0" applyBorder="1" applyAlignment="1">
      <alignment horizontal="left"/>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164" fontId="31" fillId="14" borderId="2" xfId="0" applyNumberFormat="1" applyFont="1" applyFill="1" applyBorder="1" applyAlignment="1">
      <alignment horizontal="center" vertical="center"/>
    </xf>
    <xf numFmtId="164" fontId="31" fillId="14" borderId="3" xfId="0" applyNumberFormat="1" applyFont="1" applyFill="1" applyBorder="1" applyAlignment="1">
      <alignment horizontal="center" vertical="center"/>
    </xf>
    <xf numFmtId="164" fontId="31" fillId="14" borderId="91" xfId="0" applyNumberFormat="1" applyFont="1" applyFill="1" applyBorder="1" applyAlignment="1">
      <alignment horizontal="center" vertical="center"/>
    </xf>
    <xf numFmtId="164" fontId="31" fillId="14" borderId="65" xfId="0" applyNumberFormat="1" applyFont="1" applyFill="1" applyBorder="1" applyAlignment="1">
      <alignment horizontal="center" vertical="center"/>
    </xf>
    <xf numFmtId="0" fontId="19" fillId="14" borderId="8" xfId="1" applyFont="1" applyFill="1" applyBorder="1" applyAlignment="1">
      <alignment horizontal="center" vertical="center"/>
    </xf>
    <xf numFmtId="0" fontId="19" fillId="14" borderId="4" xfId="1" applyFont="1" applyFill="1" applyBorder="1" applyAlignment="1">
      <alignment horizontal="center" vertical="center"/>
    </xf>
    <xf numFmtId="0" fontId="19" fillId="17" borderId="8" xfId="1" applyFont="1" applyFill="1" applyBorder="1" applyAlignment="1">
      <alignment horizontal="center" vertical="center"/>
    </xf>
    <xf numFmtId="0" fontId="19" fillId="17" borderId="4" xfId="1" applyFont="1" applyFill="1" applyBorder="1" applyAlignment="1">
      <alignment horizontal="center" vertical="center"/>
    </xf>
    <xf numFmtId="0" fontId="19" fillId="18" borderId="8" xfId="1" applyFont="1" applyFill="1" applyBorder="1" applyAlignment="1">
      <alignment horizontal="center" vertical="center"/>
    </xf>
    <xf numFmtId="0" fontId="19" fillId="18" borderId="4" xfId="1" applyFont="1" applyFill="1" applyBorder="1" applyAlignment="1">
      <alignment horizontal="center" vertical="center"/>
    </xf>
    <xf numFmtId="0" fontId="4" fillId="0" borderId="64" xfId="0" applyFont="1" applyBorder="1" applyAlignment="1">
      <alignment horizontal="center" vertical="center"/>
    </xf>
    <xf numFmtId="0" fontId="4" fillId="0" borderId="61" xfId="0" applyFont="1" applyBorder="1" applyAlignment="1">
      <alignment horizontal="center" vertical="center"/>
    </xf>
    <xf numFmtId="2" fontId="37" fillId="0" borderId="52" xfId="0" applyNumberFormat="1" applyFont="1" applyBorder="1" applyAlignment="1">
      <alignment horizontal="center" vertical="center"/>
    </xf>
    <xf numFmtId="2" fontId="37" fillId="0" borderId="128" xfId="0" applyNumberFormat="1" applyFont="1" applyBorder="1" applyAlignment="1">
      <alignment horizontal="center" vertical="center"/>
    </xf>
    <xf numFmtId="0" fontId="19" fillId="15" borderId="8" xfId="1" applyFont="1" applyFill="1" applyBorder="1" applyAlignment="1">
      <alignment horizontal="center" vertical="center"/>
    </xf>
    <xf numFmtId="0" fontId="19" fillId="15" borderId="4" xfId="1" applyFont="1" applyFill="1" applyBorder="1" applyAlignment="1">
      <alignment horizontal="center" vertical="center"/>
    </xf>
    <xf numFmtId="0" fontId="19" fillId="16" borderId="8" xfId="1" applyFont="1" applyFill="1" applyBorder="1" applyAlignment="1">
      <alignment horizontal="center" vertical="center"/>
    </xf>
    <xf numFmtId="0" fontId="19" fillId="16" borderId="4" xfId="1" applyFont="1" applyFill="1" applyBorder="1" applyAlignment="1">
      <alignment horizontal="center" vertical="center"/>
    </xf>
    <xf numFmtId="0" fontId="4" fillId="0" borderId="131" xfId="0" applyFont="1" applyBorder="1" applyAlignment="1">
      <alignment horizontal="center" vertical="center" wrapText="1"/>
    </xf>
    <xf numFmtId="0" fontId="4" fillId="0" borderId="138" xfId="0" applyFont="1" applyBorder="1" applyAlignment="1">
      <alignment horizontal="center" vertical="center" wrapText="1"/>
    </xf>
    <xf numFmtId="0" fontId="4" fillId="0" borderId="139" xfId="0" applyFont="1" applyBorder="1" applyAlignment="1">
      <alignment horizontal="center" vertical="center" wrapText="1"/>
    </xf>
    <xf numFmtId="0" fontId="4" fillId="0" borderId="133" xfId="0" applyFont="1" applyBorder="1" applyAlignment="1">
      <alignment horizontal="center" vertical="center" wrapText="1"/>
    </xf>
    <xf numFmtId="0" fontId="4" fillId="0" borderId="140" xfId="0" applyFont="1" applyBorder="1" applyAlignment="1">
      <alignment horizontal="center" vertical="center" wrapText="1"/>
    </xf>
    <xf numFmtId="0" fontId="4" fillId="0" borderId="141" xfId="0" applyFont="1" applyBorder="1" applyAlignment="1">
      <alignment horizontal="center" vertical="center" wrapText="1"/>
    </xf>
    <xf numFmtId="0" fontId="7" fillId="20" borderId="148" xfId="0" applyFont="1" applyFill="1" applyBorder="1" applyAlignment="1">
      <alignment horizontal="center" vertical="center" wrapText="1"/>
    </xf>
    <xf numFmtId="0" fontId="7" fillId="20" borderId="150" xfId="0" applyFont="1" applyFill="1" applyBorder="1" applyAlignment="1">
      <alignment horizontal="center" vertical="center" wrapText="1"/>
    </xf>
    <xf numFmtId="0" fontId="7" fillId="20" borderId="152" xfId="0" applyFont="1" applyFill="1" applyBorder="1" applyAlignment="1">
      <alignment horizontal="center" vertical="center" wrapText="1"/>
    </xf>
    <xf numFmtId="0" fontId="7" fillId="20" borderId="146" xfId="0" applyFont="1" applyFill="1" applyBorder="1" applyAlignment="1">
      <alignment horizontal="center" vertical="center" wrapText="1"/>
    </xf>
    <xf numFmtId="0" fontId="7" fillId="20" borderId="75" xfId="0" applyFont="1" applyFill="1" applyBorder="1" applyAlignment="1">
      <alignment horizontal="center" vertical="center" wrapText="1"/>
    </xf>
    <xf numFmtId="0" fontId="7" fillId="20" borderId="76" xfId="0" applyFont="1" applyFill="1" applyBorder="1" applyAlignment="1">
      <alignment horizontal="center" vertical="center" wrapText="1"/>
    </xf>
    <xf numFmtId="0" fontId="30" fillId="0" borderId="0" xfId="0" applyFont="1" applyAlignment="1">
      <alignment horizontal="center" vertical="center"/>
    </xf>
    <xf numFmtId="0" fontId="4" fillId="20" borderId="133" xfId="0" applyFont="1" applyFill="1" applyBorder="1" applyAlignment="1">
      <alignment horizontal="center" vertical="center" wrapText="1"/>
    </xf>
    <xf numFmtId="0" fontId="4" fillId="20" borderId="140" xfId="0" applyFont="1" applyFill="1" applyBorder="1" applyAlignment="1">
      <alignment horizontal="center" vertical="center" wrapText="1"/>
    </xf>
    <xf numFmtId="0" fontId="4" fillId="20" borderId="141" xfId="0" applyFont="1" applyFill="1" applyBorder="1" applyAlignment="1">
      <alignment horizontal="center" vertical="center" wrapText="1"/>
    </xf>
    <xf numFmtId="0" fontId="4" fillId="20" borderId="135" xfId="0" applyFont="1" applyFill="1" applyBorder="1" applyAlignment="1">
      <alignment horizontal="center" vertical="center" wrapText="1"/>
    </xf>
    <xf numFmtId="0" fontId="4" fillId="20" borderId="142" xfId="0" applyFont="1" applyFill="1" applyBorder="1" applyAlignment="1">
      <alignment horizontal="center" vertical="center" wrapText="1"/>
    </xf>
    <xf numFmtId="0" fontId="4" fillId="20" borderId="143" xfId="0" applyFont="1" applyFill="1" applyBorder="1" applyAlignment="1">
      <alignment horizontal="center" vertical="center" wrapText="1"/>
    </xf>
    <xf numFmtId="0" fontId="7" fillId="20" borderId="8" xfId="0" applyFont="1" applyFill="1" applyBorder="1" applyAlignment="1">
      <alignment horizontal="center" vertical="center" wrapText="1"/>
    </xf>
    <xf numFmtId="0" fontId="7" fillId="20" borderId="145" xfId="0" applyFont="1" applyFill="1" applyBorder="1" applyAlignment="1">
      <alignment horizontal="center" vertical="center" wrapText="1"/>
    </xf>
    <xf numFmtId="0" fontId="7" fillId="20" borderId="4" xfId="0" applyFont="1" applyFill="1" applyBorder="1" applyAlignment="1">
      <alignment horizontal="center" vertical="center" wrapText="1"/>
    </xf>
    <xf numFmtId="0" fontId="7" fillId="20" borderId="137"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7" fillId="20" borderId="144" xfId="0" applyFont="1" applyFill="1" applyBorder="1" applyAlignment="1">
      <alignment horizontal="center" vertical="center" wrapText="1"/>
    </xf>
    <xf numFmtId="0" fontId="7" fillId="20" borderId="147" xfId="0" applyFont="1" applyFill="1" applyBorder="1" applyAlignment="1">
      <alignment horizontal="center" vertical="center" wrapText="1"/>
    </xf>
    <xf numFmtId="0" fontId="7" fillId="20" borderId="149" xfId="0" applyFont="1" applyFill="1" applyBorder="1" applyAlignment="1">
      <alignment horizontal="center" vertical="center" wrapText="1"/>
    </xf>
    <xf numFmtId="0" fontId="7" fillId="20" borderId="151"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2">
    <dxf>
      <font>
        <color rgb="FF006100"/>
      </font>
      <fill>
        <patternFill>
          <bgColor rgb="FFC6EFCE"/>
        </patternFill>
      </fill>
    </dxf>
    <dxf>
      <font>
        <color rgb="FFC00000"/>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patternType="solid">
          <fgColor auto="1"/>
          <bgColor rgb="FFFF0000"/>
        </patternFill>
      </fill>
    </dxf>
  </dxfs>
  <tableStyles count="0" defaultTableStyle="TableStyleMedium2" defaultPivotStyle="PivotStyleLight16"/>
  <colors>
    <mruColors>
      <color rgb="FF94BD7D"/>
      <color rgb="FFDDEBF7"/>
      <color rgb="FF73FDD6"/>
      <color rgb="FF9DC57A"/>
      <color rgb="FF17AB91"/>
      <color rgb="FFFFFF99"/>
      <color rgb="FF7DF49F"/>
      <color rgb="FFF75E74"/>
      <color rgb="FFFAB746"/>
      <color rgb="FF918C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r>
              <a:rPr lang="en-US" sz="1400" b="1" i="0" u="none" strike="noStrike" kern="1200" spc="0" baseline="0">
                <a:solidFill>
                  <a:schemeClr val="tx1"/>
                </a:solidFill>
                <a:latin typeface="+mn-lt"/>
                <a:ea typeface="+mn-ea"/>
                <a:cs typeface="+mn-cs"/>
              </a:rPr>
              <a:t>CyFun®2025</a:t>
            </a:r>
            <a:endParaRPr lang="nl-BE" sz="1400" b="1" i="0" u="none" strike="noStrike" kern="1200" spc="0" baseline="0">
              <a:solidFill>
                <a:schemeClr val="tx1"/>
              </a:solidFill>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 lastClr="FFFFFF"/>
                </a:solidFill>
              </a:defRPr>
            </a:pPr>
            <a:r>
              <a:rPr lang="nl-BE" sz="1400" b="1" i="0" u="none" strike="noStrike" kern="1200" spc="0" baseline="0">
                <a:solidFill>
                  <a:schemeClr val="tx1"/>
                </a:solidFill>
                <a:latin typeface="+mn-lt"/>
                <a:ea typeface="+mn-ea"/>
                <a:cs typeface="+mn-cs"/>
              </a:rPr>
              <a:t> Maturity Level BASIC</a:t>
            </a:r>
          </a:p>
        </c:rich>
      </c:tx>
      <c:layout>
        <c:manualLayout>
          <c:xMode val="edge"/>
          <c:yMode val="edge"/>
          <c:x val="0.43402679574409181"/>
          <c:y val="1.2886364754811544E-2"/>
        </c:manualLayout>
      </c:layout>
      <c:overlay val="0"/>
      <c:spPr>
        <a:solidFill>
          <a:srgbClr val="94BD7D"/>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 lastClr="FFFFFF"/>
              </a:solidFill>
              <a:latin typeface="+mn-lt"/>
              <a:ea typeface="+mn-ea"/>
              <a:cs typeface="+mn-cs"/>
            </a:defRPr>
          </a:pPr>
          <a:endParaRPr lang="nl-BE"/>
        </a:p>
      </c:txPr>
    </c:title>
    <c:autoTitleDeleted val="0"/>
    <c:plotArea>
      <c:layout>
        <c:manualLayout>
          <c:layoutTarget val="inner"/>
          <c:xMode val="edge"/>
          <c:yMode val="edge"/>
          <c:x val="0.26903093445197079"/>
          <c:y val="0.16741580379375656"/>
          <c:w val="0.46776066201331823"/>
          <c:h val="0.78474133041062177"/>
        </c:manualLayout>
      </c:layout>
      <c:radarChart>
        <c:radarStyle val="marker"/>
        <c:varyColors val="0"/>
        <c:ser>
          <c:idx val="2"/>
          <c:order val="0"/>
          <c:tx>
            <c:strRef>
              <c:f>'BASIC Summary'!$D$2</c:f>
              <c:strCache>
                <c:ptCount val="1"/>
                <c:pt idx="0">
                  <c:v>Category
Maturity Score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Summary'!$D$3:$D$21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2-D803-499A-975D-8C12FA6563A9}"/>
            </c:ext>
          </c:extLst>
        </c:ser>
        <c:ser>
          <c:idx val="3"/>
          <c:order val="1"/>
          <c:tx>
            <c:strRef>
              <c:f>'BASIC Summary'!$E$2</c:f>
              <c:strCache>
                <c:ptCount val="1"/>
                <c:pt idx="0">
                  <c:v>Documentation Maturity Score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Summary'!$E$3:$E$21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078-4F9E-8CB8-30832D128E66}"/>
            </c:ext>
          </c:extLst>
        </c:ser>
        <c:ser>
          <c:idx val="0"/>
          <c:order val="2"/>
          <c:tx>
            <c:strRef>
              <c:f>'BASIC Summary'!$F$2</c:f>
              <c:strCache>
                <c:ptCount val="1"/>
                <c:pt idx="0">
                  <c:v>Implementation Maturity Score</c:v>
                </c:pt>
              </c:strCache>
            </c:strRef>
          </c:tx>
          <c:spPr>
            <a:ln w="28575" cap="rnd">
              <a:solidFill>
                <a:schemeClr val="accent5">
                  <a:lumMod val="75000"/>
                </a:schemeClr>
              </a:solidFill>
              <a:round/>
            </a:ln>
            <a:effectLst/>
          </c:spPr>
          <c:marker>
            <c:symbol val="circle"/>
            <c:size val="5"/>
            <c:spPr>
              <a:solidFill>
                <a:schemeClr val="accent5">
                  <a:lumMod val="75000"/>
                </a:schemeClr>
              </a:solidFill>
              <a:ln w="9525">
                <a:solidFill>
                  <a:schemeClr val="accent5">
                    <a:lumMod val="75000"/>
                  </a:schemeClr>
                </a:solidFill>
              </a:ln>
              <a:effectLst/>
            </c:spPr>
          </c:marker>
          <c:cat>
            <c:strRef>
              <c:f>'BASIC Summary'!$B$3:$B$21</c:f>
              <c:strCache>
                <c:ptCount val="19"/>
                <c:pt idx="2">
                  <c:v>Organisational Context (GV.OC)</c:v>
                </c:pt>
                <c:pt idx="3">
                  <c:v>Risk Management Strategy (GV.RM)</c:v>
                </c:pt>
                <c:pt idx="4">
                  <c:v>Roles, Responsibilities, and Authorities (GV.RR)</c:v>
                </c:pt>
                <c:pt idx="5">
                  <c:v>Policy (GV.PO)</c:v>
                </c:pt>
                <c:pt idx="6">
                  <c:v>Asset Management (ID.AM)</c:v>
                </c:pt>
                <c:pt idx="7">
                  <c:v>Risk Assessment (ID.RA)</c:v>
                </c:pt>
                <c:pt idx="8">
                  <c:v>Improvement (ID.IM)</c:v>
                </c:pt>
                <c:pt idx="9">
                  <c:v>Identity Management, Authentication, and Access Control (PR.AA)</c:v>
                </c:pt>
                <c:pt idx="10">
                  <c:v>Awareness and Training (PR.AT)</c:v>
                </c:pt>
                <c:pt idx="11">
                  <c:v>Data Security (PR.DS)</c:v>
                </c:pt>
                <c:pt idx="12">
                  <c:v>Platform Security (PR.PS)</c:v>
                </c:pt>
                <c:pt idx="13">
                  <c:v>Technology Infrastructure Resilience (PR.IR)</c:v>
                </c:pt>
                <c:pt idx="14">
                  <c:v>Continuous Monitoring (DE.CM) </c:v>
                </c:pt>
                <c:pt idx="15">
                  <c:v>Adverse Event Analysis (DE.AE) </c:v>
                </c:pt>
                <c:pt idx="16">
                  <c:v>Incident Management (RS.MA) </c:v>
                </c:pt>
                <c:pt idx="17">
                  <c:v>Incident Response Reporting and Communication (RS.CO)</c:v>
                </c:pt>
                <c:pt idx="18">
                  <c:v>Incident Recovery Plan Execution (RC.RP) </c:v>
                </c:pt>
              </c:strCache>
            </c:strRef>
          </c:cat>
          <c:val>
            <c:numRef>
              <c:f>'BASIC Summary'!$F$3:$F$21</c:f>
              <c:numCache>
                <c:formatCode>General</c:formatCode>
                <c:ptCount val="19"/>
                <c:pt idx="2" formatCode="0.00">
                  <c:v>1</c:v>
                </c:pt>
                <c:pt idx="3" formatCode="0.00">
                  <c:v>1</c:v>
                </c:pt>
                <c:pt idx="4" formatCode="0.00">
                  <c:v>1</c:v>
                </c:pt>
                <c:pt idx="5" formatCode="0.00">
                  <c:v>1</c:v>
                </c:pt>
                <c:pt idx="6" formatCode="0.00">
                  <c:v>1</c:v>
                </c:pt>
                <c:pt idx="7" formatCode="0.00">
                  <c:v>1</c:v>
                </c:pt>
                <c:pt idx="8" formatCode="0.00">
                  <c:v>1</c:v>
                </c:pt>
                <c:pt idx="9" formatCode="0.00">
                  <c:v>1</c:v>
                </c:pt>
                <c:pt idx="10" formatCode="0.00">
                  <c:v>1</c:v>
                </c:pt>
                <c:pt idx="11" formatCode="0.00">
                  <c:v>1</c:v>
                </c:pt>
                <c:pt idx="12" formatCode="0.00">
                  <c:v>1</c:v>
                </c:pt>
                <c:pt idx="13" formatCode="0.00">
                  <c:v>1</c:v>
                </c:pt>
                <c:pt idx="14" formatCode="0.00">
                  <c:v>1</c:v>
                </c:pt>
                <c:pt idx="15" formatCode="0.00">
                  <c:v>1</c:v>
                </c:pt>
                <c:pt idx="16" formatCode="0.00">
                  <c:v>1</c:v>
                </c:pt>
                <c:pt idx="17" formatCode="0.00">
                  <c:v>1</c:v>
                </c:pt>
                <c:pt idx="18" formatCode="0.00">
                  <c:v>1</c:v>
                </c:pt>
              </c:numCache>
            </c:numRef>
          </c:val>
          <c:extLst>
            <c:ext xmlns:c16="http://schemas.microsoft.com/office/drawing/2014/chart" uri="{C3380CC4-5D6E-409C-BE32-E72D297353CC}">
              <c16:uniqueId val="{00000000-D4EE-AA45-9B02-7E2D203E2A45}"/>
            </c:ext>
          </c:extLst>
        </c:ser>
        <c:dLbls>
          <c:showLegendKey val="0"/>
          <c:showVal val="0"/>
          <c:showCatName val="0"/>
          <c:showSerName val="0"/>
          <c:showPercent val="0"/>
          <c:showBubbleSize val="0"/>
        </c:dLbls>
        <c:axId val="1680121360"/>
        <c:axId val="1680119280"/>
      </c:radarChart>
      <c:catAx>
        <c:axId val="16801213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19280"/>
        <c:crosses val="autoZero"/>
        <c:auto val="1"/>
        <c:lblAlgn val="ctr"/>
        <c:lblOffset val="100"/>
        <c:noMultiLvlLbl val="0"/>
      </c:catAx>
      <c:valAx>
        <c:axId val="1680119280"/>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accent2">
                <a:shade val="95000"/>
                <a:satMod val="10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1680121360"/>
        <c:crosses val="autoZero"/>
        <c:crossBetween val="between"/>
        <c:majorUnit val="0.5"/>
      </c:valAx>
      <c:spPr>
        <a:noFill/>
        <a:ln>
          <a:noFill/>
        </a:ln>
        <a:effectLst/>
      </c:spPr>
    </c:plotArea>
    <c:legend>
      <c:legendPos val="t"/>
      <c:layout>
        <c:manualLayout>
          <c:xMode val="edge"/>
          <c:yMode val="edge"/>
          <c:x val="0.22670974500800259"/>
          <c:y val="0.10610561045115771"/>
          <c:w val="0.58351128529848295"/>
          <c:h val="5.86778747376854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115782</xdr:colOff>
      <xdr:row>22</xdr:row>
      <xdr:rowOff>87207</xdr:rowOff>
    </xdr:from>
    <xdr:to>
      <xdr:col>9</xdr:col>
      <xdr:colOff>407247</xdr:colOff>
      <xdr:row>28</xdr:row>
      <xdr:rowOff>530755</xdr:rowOff>
    </xdr:to>
    <xdr:grpSp>
      <xdr:nvGrpSpPr>
        <xdr:cNvPr id="4" name="Groep 3">
          <a:extLst>
            <a:ext uri="{FF2B5EF4-FFF2-40B4-BE49-F238E27FC236}">
              <a16:creationId xmlns:a16="http://schemas.microsoft.com/office/drawing/2014/main" id="{FB3A3824-4A03-F91D-23F8-B32CA1A7B387}"/>
            </a:ext>
          </a:extLst>
        </xdr:cNvPr>
        <xdr:cNvGrpSpPr/>
      </xdr:nvGrpSpPr>
      <xdr:grpSpPr>
        <a:xfrm>
          <a:off x="115782" y="5430732"/>
          <a:ext cx="11492865" cy="5891848"/>
          <a:chOff x="123190" y="6134259"/>
          <a:chExt cx="11093609" cy="6757035"/>
        </a:xfrm>
      </xdr:grpSpPr>
      <xdr:graphicFrame macro="">
        <xdr:nvGraphicFramePr>
          <xdr:cNvPr id="5" name="Chart 4">
            <a:extLst>
              <a:ext uri="{FF2B5EF4-FFF2-40B4-BE49-F238E27FC236}">
                <a16:creationId xmlns:a16="http://schemas.microsoft.com/office/drawing/2014/main" id="{B50FB722-2EF7-FDB8-E36A-35BE688E073C}"/>
              </a:ext>
            </a:extLst>
          </xdr:cNvPr>
          <xdr:cNvGraphicFramePr/>
        </xdr:nvGraphicFramePr>
        <xdr:xfrm>
          <a:off x="123190" y="6134259"/>
          <a:ext cx="11093609" cy="675703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 name="TextBox 2">
            <a:extLst>
              <a:ext uri="{FF2B5EF4-FFF2-40B4-BE49-F238E27FC236}">
                <a16:creationId xmlns:a16="http://schemas.microsoft.com/office/drawing/2014/main" id="{3F24761C-7EBB-4B18-ABB0-68F710C945E4}"/>
              </a:ext>
            </a:extLst>
          </xdr:cNvPr>
          <xdr:cNvSpPr txBox="1"/>
        </xdr:nvSpPr>
        <xdr:spPr>
          <a:xfrm>
            <a:off x="9300785" y="7003256"/>
            <a:ext cx="1215086" cy="10150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BE" sz="1100"/>
              <a:t>5 -</a:t>
            </a:r>
            <a:r>
              <a:rPr lang="nl-BE" sz="1100" baseline="0"/>
              <a:t> </a:t>
            </a:r>
            <a:r>
              <a:rPr lang="nl-BE" sz="1100"/>
              <a:t>Optimizing</a:t>
            </a:r>
          </a:p>
          <a:p>
            <a:r>
              <a:rPr lang="nl-BE" sz="1100"/>
              <a:t>4 - Managed</a:t>
            </a:r>
          </a:p>
          <a:p>
            <a:r>
              <a:rPr lang="nl-BE" sz="1100"/>
              <a:t>3</a:t>
            </a:r>
            <a:r>
              <a:rPr lang="nl-BE" sz="1100" baseline="0"/>
              <a:t> - Defined</a:t>
            </a:r>
          </a:p>
          <a:p>
            <a:r>
              <a:rPr lang="nl-BE" sz="1100" baseline="0"/>
              <a:t>2 - Repeatable</a:t>
            </a:r>
          </a:p>
          <a:p>
            <a:r>
              <a:rPr lang="nl-BE" sz="1100" baseline="0"/>
              <a:t>1 - Initial</a:t>
            </a:r>
          </a:p>
          <a:p>
            <a:r>
              <a:rPr lang="nl-BE" sz="1100" baseline="0"/>
              <a:t>0 - Non-existent</a:t>
            </a:r>
            <a:endParaRPr lang="nl-BE" sz="1100"/>
          </a:p>
        </xdr:txBody>
      </xdr:sp>
      <xdr:sp macro="" textlink="">
        <xdr:nvSpPr>
          <xdr:cNvPr id="3" name="TextBox 3">
            <a:extLst>
              <a:ext uri="{FF2B5EF4-FFF2-40B4-BE49-F238E27FC236}">
                <a16:creationId xmlns:a16="http://schemas.microsoft.com/office/drawing/2014/main" id="{D71CC061-5CB2-481B-8ABF-7DBA79B637FA}"/>
              </a:ext>
            </a:extLst>
          </xdr:cNvPr>
          <xdr:cNvSpPr txBox="1"/>
        </xdr:nvSpPr>
        <xdr:spPr>
          <a:xfrm>
            <a:off x="8897144" y="6361113"/>
            <a:ext cx="2038242" cy="64646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BE" sz="1100" b="1"/>
              <a:t>CyberFundamentals Framework</a:t>
            </a:r>
            <a:r>
              <a:rPr lang="nl-BE" sz="1100" b="1" baseline="0"/>
              <a:t> Maturity Levels</a:t>
            </a:r>
            <a:endParaRPr lang="nl-BE" sz="1100" b="1"/>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yfun.eu/" TargetMode="External"/><Relationship Id="rId2" Type="http://schemas.openxmlformats.org/officeDocument/2006/relationships/hyperlink" Target="mailto:certification@ccb.belgium.be" TargetMode="External"/><Relationship Id="rId1" Type="http://schemas.openxmlformats.org/officeDocument/2006/relationships/hyperlink" Target="http://www.cyfun.eu/" TargetMode="External"/><Relationship Id="rId5" Type="http://schemas.openxmlformats.org/officeDocument/2006/relationships/printerSettings" Target="../printerSettings/printerSettings1.bin"/><Relationship Id="rId4" Type="http://schemas.openxmlformats.org/officeDocument/2006/relationships/hyperlink" Target="https://cyfun.eu/en/cab"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security.org/controls/" TargetMode="External"/><Relationship Id="rId2" Type="http://schemas.openxmlformats.org/officeDocument/2006/relationships/hyperlink" Target="https://www.iso.org/standard/27001" TargetMode="External"/><Relationship Id="rId1" Type="http://schemas.openxmlformats.org/officeDocument/2006/relationships/hyperlink" Target="https://www.isa.org/standards-and-publications/isa-standards/find-isa-standards-in-numerical-order/" TargetMode="External"/><Relationship Id="rId6" Type="http://schemas.openxmlformats.org/officeDocument/2006/relationships/printerSettings" Target="../printerSettings/printerSettings10.bin"/><Relationship Id="rId5" Type="http://schemas.openxmlformats.org/officeDocument/2006/relationships/hyperlink" Target="https://www.nist.gov/cyberframework" TargetMode="External"/><Relationship Id="rId4" Type="http://schemas.openxmlformats.org/officeDocument/2006/relationships/hyperlink" Target="https://www.iso.org/standard/75652.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yfun.eu/en/cyberfundamentals-framework-20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V36"/>
  <sheetViews>
    <sheetView showGridLines="0" zoomScaleNormal="100" workbookViewId="0">
      <selection activeCell="I42" sqref="I42"/>
    </sheetView>
  </sheetViews>
  <sheetFormatPr defaultColWidth="10.7109375" defaultRowHeight="14.45"/>
  <cols>
    <col min="1" max="15" width="13.42578125" customWidth="1"/>
    <col min="16" max="16" width="10.7109375" customWidth="1"/>
    <col min="17" max="17" width="20.28515625" customWidth="1"/>
    <col min="18" max="22" width="10.7109375" customWidth="1"/>
  </cols>
  <sheetData>
    <row r="1" spans="1:22" ht="15" thickBot="1">
      <c r="U1">
        <v>2025</v>
      </c>
    </row>
    <row r="2" spans="1:22" ht="19.5" customHeight="1" thickTop="1" thickBot="1">
      <c r="A2" s="223" t="s">
        <v>0</v>
      </c>
      <c r="B2" s="224"/>
      <c r="C2" s="224"/>
      <c r="D2" s="224"/>
      <c r="E2" s="224"/>
      <c r="F2" s="224"/>
      <c r="G2" s="224"/>
      <c r="H2" s="224"/>
      <c r="I2" s="224"/>
      <c r="J2" s="224"/>
      <c r="K2" s="224"/>
      <c r="L2" s="224"/>
      <c r="M2" s="224"/>
      <c r="N2" s="224"/>
      <c r="O2" s="225"/>
      <c r="Q2" s="229" t="s">
        <v>1</v>
      </c>
      <c r="R2" s="230"/>
      <c r="S2" s="230"/>
      <c r="T2" s="230"/>
      <c r="U2" s="230"/>
      <c r="V2" s="231"/>
    </row>
    <row r="3" spans="1:22" ht="19.350000000000001" customHeight="1" thickBot="1">
      <c r="A3" s="226"/>
      <c r="B3" s="227"/>
      <c r="C3" s="227"/>
      <c r="D3" s="227"/>
      <c r="E3" s="227"/>
      <c r="F3" s="227"/>
      <c r="G3" s="227"/>
      <c r="H3" s="227"/>
      <c r="I3" s="227"/>
      <c r="J3" s="227"/>
      <c r="K3" s="227"/>
      <c r="L3" s="227"/>
      <c r="M3" s="227"/>
      <c r="N3" s="227"/>
      <c r="O3" s="228"/>
      <c r="Q3" s="26" t="s">
        <v>2</v>
      </c>
      <c r="R3" s="232" t="s">
        <v>3</v>
      </c>
      <c r="S3" s="233"/>
      <c r="T3" s="233"/>
      <c r="U3" s="233"/>
      <c r="V3" s="234"/>
    </row>
    <row r="4" spans="1:22" ht="15" customHeight="1" thickTop="1">
      <c r="A4" s="226"/>
      <c r="B4" s="227"/>
      <c r="C4" s="227"/>
      <c r="D4" s="227"/>
      <c r="E4" s="227"/>
      <c r="F4" s="227"/>
      <c r="G4" s="227"/>
      <c r="H4" s="227"/>
      <c r="I4" s="227"/>
      <c r="J4" s="227"/>
      <c r="K4" s="227"/>
      <c r="L4" s="227"/>
      <c r="M4" s="227"/>
      <c r="N4" s="227"/>
      <c r="O4" s="228"/>
      <c r="Q4" s="40">
        <v>45931</v>
      </c>
      <c r="R4" s="235" t="s">
        <v>4</v>
      </c>
      <c r="S4" s="235"/>
      <c r="T4" s="235"/>
      <c r="U4" s="235"/>
      <c r="V4" s="236"/>
    </row>
    <row r="5" spans="1:22" ht="14.85" customHeight="1">
      <c r="A5" s="226"/>
      <c r="B5" s="227"/>
      <c r="C5" s="227"/>
      <c r="D5" s="227"/>
      <c r="E5" s="227"/>
      <c r="F5" s="227"/>
      <c r="G5" s="227"/>
      <c r="H5" s="227"/>
      <c r="I5" s="227"/>
      <c r="J5" s="227"/>
      <c r="K5" s="227"/>
      <c r="L5" s="227"/>
      <c r="M5" s="227"/>
      <c r="N5" s="227"/>
      <c r="O5" s="228"/>
      <c r="Q5" s="41">
        <v>45951</v>
      </c>
      <c r="R5" s="184" t="s">
        <v>5</v>
      </c>
      <c r="S5" s="184"/>
      <c r="T5" s="184"/>
      <c r="U5" s="184"/>
      <c r="V5" s="185"/>
    </row>
    <row r="6" spans="1:22" ht="14.85" customHeight="1">
      <c r="A6" s="226"/>
      <c r="B6" s="227"/>
      <c r="C6" s="227"/>
      <c r="D6" s="227"/>
      <c r="E6" s="227"/>
      <c r="F6" s="227"/>
      <c r="G6" s="227"/>
      <c r="H6" s="227"/>
      <c r="I6" s="227"/>
      <c r="J6" s="227"/>
      <c r="K6" s="227"/>
      <c r="L6" s="227"/>
      <c r="M6" s="227"/>
      <c r="N6" s="227"/>
      <c r="O6" s="228"/>
      <c r="Q6" s="41">
        <v>46073</v>
      </c>
      <c r="R6" s="184" t="s">
        <v>6</v>
      </c>
      <c r="S6" s="184"/>
      <c r="T6" s="184"/>
      <c r="U6" s="184"/>
      <c r="V6" s="185"/>
    </row>
    <row r="7" spans="1:22" ht="14.85" customHeight="1">
      <c r="A7" s="226"/>
      <c r="B7" s="227"/>
      <c r="C7" s="227"/>
      <c r="D7" s="227"/>
      <c r="E7" s="227"/>
      <c r="F7" s="227"/>
      <c r="G7" s="227"/>
      <c r="H7" s="227"/>
      <c r="I7" s="227"/>
      <c r="J7" s="227"/>
      <c r="K7" s="227"/>
      <c r="L7" s="227"/>
      <c r="M7" s="227"/>
      <c r="N7" s="227"/>
      <c r="O7" s="228"/>
      <c r="Q7" s="41"/>
      <c r="R7" s="184"/>
      <c r="S7" s="184"/>
      <c r="T7" s="184"/>
      <c r="U7" s="184"/>
      <c r="V7" s="185"/>
    </row>
    <row r="8" spans="1:22" ht="14.85" customHeight="1">
      <c r="A8" s="226"/>
      <c r="B8" s="227"/>
      <c r="C8" s="227"/>
      <c r="D8" s="227"/>
      <c r="E8" s="227"/>
      <c r="F8" s="227"/>
      <c r="G8" s="227"/>
      <c r="H8" s="227"/>
      <c r="I8" s="227"/>
      <c r="J8" s="227"/>
      <c r="K8" s="227"/>
      <c r="L8" s="227"/>
      <c r="M8" s="227"/>
      <c r="N8" s="227"/>
      <c r="O8" s="228"/>
      <c r="Q8" s="41"/>
      <c r="R8" s="184"/>
      <c r="S8" s="184"/>
      <c r="T8" s="184"/>
      <c r="U8" s="184"/>
      <c r="V8" s="185"/>
    </row>
    <row r="9" spans="1:22" ht="15" customHeight="1">
      <c r="A9" s="226"/>
      <c r="B9" s="227"/>
      <c r="C9" s="227"/>
      <c r="D9" s="227"/>
      <c r="E9" s="227"/>
      <c r="F9" s="227"/>
      <c r="G9" s="227"/>
      <c r="H9" s="227"/>
      <c r="I9" s="227"/>
      <c r="J9" s="227"/>
      <c r="K9" s="227"/>
      <c r="L9" s="227"/>
      <c r="M9" s="227"/>
      <c r="N9" s="227"/>
      <c r="O9" s="228"/>
      <c r="Q9" s="41"/>
      <c r="R9" s="184"/>
      <c r="S9" s="184"/>
      <c r="T9" s="184"/>
      <c r="U9" s="184"/>
      <c r="V9" s="185"/>
    </row>
    <row r="10" spans="1:22" ht="15" customHeight="1">
      <c r="A10" s="226"/>
      <c r="B10" s="227"/>
      <c r="C10" s="227"/>
      <c r="D10" s="227"/>
      <c r="E10" s="227"/>
      <c r="F10" s="227"/>
      <c r="G10" s="227"/>
      <c r="H10" s="227"/>
      <c r="I10" s="227"/>
      <c r="J10" s="227"/>
      <c r="K10" s="227"/>
      <c r="L10" s="227"/>
      <c r="M10" s="227"/>
      <c r="N10" s="227"/>
      <c r="O10" s="228"/>
      <c r="Q10" s="41"/>
      <c r="R10" s="184"/>
      <c r="S10" s="184"/>
      <c r="T10" s="184"/>
      <c r="U10" s="184"/>
      <c r="V10" s="185"/>
    </row>
    <row r="11" spans="1:22" ht="15" customHeight="1">
      <c r="A11" s="226"/>
      <c r="B11" s="227"/>
      <c r="C11" s="227"/>
      <c r="D11" s="227"/>
      <c r="E11" s="227"/>
      <c r="F11" s="227"/>
      <c r="G11" s="227"/>
      <c r="H11" s="227"/>
      <c r="I11" s="227"/>
      <c r="J11" s="227"/>
      <c r="K11" s="227"/>
      <c r="L11" s="227"/>
      <c r="M11" s="227"/>
      <c r="N11" s="227"/>
      <c r="O11" s="228"/>
      <c r="Q11" s="41"/>
      <c r="R11" s="184"/>
      <c r="S11" s="184"/>
      <c r="T11" s="184"/>
      <c r="U11" s="184"/>
      <c r="V11" s="185"/>
    </row>
    <row r="12" spans="1:22" ht="20.100000000000001" customHeight="1">
      <c r="A12" s="226"/>
      <c r="B12" s="227"/>
      <c r="C12" s="227"/>
      <c r="D12" s="227"/>
      <c r="E12" s="227"/>
      <c r="F12" s="227"/>
      <c r="G12" s="227"/>
      <c r="H12" s="227"/>
      <c r="I12" s="227"/>
      <c r="J12" s="227"/>
      <c r="K12" s="227"/>
      <c r="L12" s="227"/>
      <c r="M12" s="227"/>
      <c r="N12" s="227"/>
      <c r="O12" s="228"/>
      <c r="Q12" s="41"/>
      <c r="R12" s="184"/>
      <c r="S12" s="184"/>
      <c r="T12" s="184"/>
      <c r="U12" s="184"/>
      <c r="V12" s="185"/>
    </row>
    <row r="13" spans="1:22" ht="18" customHeight="1">
      <c r="A13" s="226"/>
      <c r="B13" s="227"/>
      <c r="C13" s="227"/>
      <c r="D13" s="227"/>
      <c r="E13" s="227"/>
      <c r="F13" s="227"/>
      <c r="G13" s="227"/>
      <c r="H13" s="227"/>
      <c r="I13" s="227"/>
      <c r="J13" s="227"/>
      <c r="K13" s="227"/>
      <c r="L13" s="227"/>
      <c r="M13" s="227"/>
      <c r="N13" s="227"/>
      <c r="O13" s="228"/>
      <c r="Q13" s="41"/>
      <c r="R13" s="184"/>
      <c r="S13" s="184"/>
      <c r="T13" s="184"/>
      <c r="U13" s="184"/>
      <c r="V13" s="185"/>
    </row>
    <row r="14" spans="1:22">
      <c r="A14" s="226"/>
      <c r="B14" s="227"/>
      <c r="C14" s="227"/>
      <c r="D14" s="227"/>
      <c r="E14" s="227"/>
      <c r="F14" s="227"/>
      <c r="G14" s="227"/>
      <c r="H14" s="227"/>
      <c r="I14" s="227"/>
      <c r="J14" s="227"/>
      <c r="K14" s="227"/>
      <c r="L14" s="227"/>
      <c r="M14" s="227"/>
      <c r="N14" s="227"/>
      <c r="O14" s="228"/>
      <c r="Q14" s="41"/>
      <c r="R14" s="186"/>
      <c r="S14" s="187"/>
      <c r="T14" s="187"/>
      <c r="U14" s="187"/>
      <c r="V14" s="188"/>
    </row>
    <row r="15" spans="1:22" ht="14.85" customHeight="1" thickBot="1">
      <c r="A15" s="226"/>
      <c r="B15" s="227"/>
      <c r="C15" s="227"/>
      <c r="D15" s="227"/>
      <c r="E15" s="227"/>
      <c r="F15" s="227"/>
      <c r="G15" s="227"/>
      <c r="H15" s="227"/>
      <c r="I15" s="227"/>
      <c r="J15" s="227"/>
      <c r="K15" s="227"/>
      <c r="L15" s="227"/>
      <c r="M15" s="227"/>
      <c r="N15" s="227"/>
      <c r="O15" s="228"/>
      <c r="Q15" s="39"/>
      <c r="R15" s="239"/>
      <c r="S15" s="240"/>
      <c r="T15" s="240"/>
      <c r="U15" s="240"/>
      <c r="V15" s="241"/>
    </row>
    <row r="16" spans="1:22" ht="15.6" customHeight="1" thickTop="1" thickBot="1">
      <c r="A16" s="226"/>
      <c r="B16" s="227"/>
      <c r="C16" s="227"/>
      <c r="D16" s="227"/>
      <c r="E16" s="227"/>
      <c r="F16" s="227"/>
      <c r="G16" s="227"/>
      <c r="H16" s="227"/>
      <c r="I16" s="227"/>
      <c r="J16" s="227"/>
      <c r="K16" s="227"/>
      <c r="L16" s="227"/>
      <c r="M16" s="227"/>
      <c r="N16" s="227"/>
      <c r="O16" s="228"/>
    </row>
    <row r="17" spans="1:22" ht="14.85" customHeight="1" thickBot="1">
      <c r="A17" s="226"/>
      <c r="B17" s="227"/>
      <c r="C17" s="227"/>
      <c r="D17" s="227"/>
      <c r="E17" s="227"/>
      <c r="F17" s="227"/>
      <c r="G17" s="227"/>
      <c r="H17" s="227"/>
      <c r="I17" s="227"/>
      <c r="J17" s="227"/>
      <c r="K17" s="227"/>
      <c r="L17" s="227"/>
      <c r="M17" s="227"/>
      <c r="N17" s="227"/>
      <c r="O17" s="228"/>
      <c r="Q17" s="242" t="s">
        <v>7</v>
      </c>
      <c r="R17" s="243"/>
      <c r="S17" s="243"/>
      <c r="T17" s="243"/>
      <c r="U17" s="243"/>
      <c r="V17" s="244"/>
    </row>
    <row r="18" spans="1:22" ht="16.350000000000001" customHeight="1" thickBot="1">
      <c r="A18" s="189"/>
      <c r="B18" s="190"/>
      <c r="C18" s="190"/>
      <c r="D18" s="190"/>
      <c r="E18" s="190"/>
      <c r="F18" s="190"/>
      <c r="G18" s="190"/>
      <c r="H18" s="190"/>
      <c r="I18" s="190"/>
      <c r="J18" s="190"/>
      <c r="K18" s="190"/>
      <c r="L18" s="190"/>
      <c r="M18" s="190"/>
      <c r="N18" s="190"/>
      <c r="O18" s="191"/>
      <c r="Q18" s="27" t="s">
        <v>8</v>
      </c>
      <c r="R18" s="28" t="s">
        <v>9</v>
      </c>
      <c r="S18" s="29"/>
      <c r="T18" s="237">
        <v>45931</v>
      </c>
      <c r="U18" s="237"/>
      <c r="V18" s="238"/>
    </row>
    <row r="19" spans="1:22" ht="16.350000000000001" customHeight="1" thickTop="1">
      <c r="A19" s="192" t="s">
        <v>10</v>
      </c>
      <c r="B19" s="193"/>
      <c r="C19" s="193"/>
      <c r="D19" s="193"/>
      <c r="E19" s="193"/>
      <c r="F19" s="193"/>
      <c r="G19" s="193"/>
      <c r="H19" s="193"/>
      <c r="I19" s="193"/>
      <c r="J19" s="193"/>
      <c r="K19" s="193"/>
      <c r="L19" s="193"/>
      <c r="M19" s="193"/>
      <c r="N19" s="193"/>
      <c r="O19" s="194"/>
      <c r="Q19" s="175" t="s">
        <v>8</v>
      </c>
      <c r="R19" s="177" t="s">
        <v>11</v>
      </c>
      <c r="S19" s="177"/>
      <c r="T19" s="179" t="s">
        <v>12</v>
      </c>
      <c r="U19" s="179"/>
      <c r="V19" s="180"/>
    </row>
    <row r="20" spans="1:22" ht="15" thickBot="1">
      <c r="A20" s="195"/>
      <c r="B20" s="196"/>
      <c r="C20" s="196"/>
      <c r="D20" s="196"/>
      <c r="E20" s="196"/>
      <c r="F20" s="196"/>
      <c r="G20" s="196"/>
      <c r="H20" s="196"/>
      <c r="I20" s="196"/>
      <c r="J20" s="196"/>
      <c r="K20" s="196"/>
      <c r="L20" s="196"/>
      <c r="M20" s="196"/>
      <c r="N20" s="196"/>
      <c r="O20" s="197"/>
      <c r="Q20" s="176"/>
      <c r="R20" s="178"/>
      <c r="S20" s="178"/>
      <c r="T20" s="181"/>
      <c r="U20" s="181"/>
      <c r="V20" s="182"/>
    </row>
    <row r="21" spans="1:22" ht="14.85" customHeight="1">
      <c r="A21" s="195"/>
      <c r="B21" s="196"/>
      <c r="C21" s="196"/>
      <c r="D21" s="196"/>
      <c r="E21" s="196"/>
      <c r="F21" s="196"/>
      <c r="G21" s="196"/>
      <c r="H21" s="196"/>
      <c r="I21" s="196"/>
      <c r="J21" s="196"/>
      <c r="K21" s="196"/>
      <c r="L21" s="196"/>
      <c r="M21" s="196"/>
      <c r="N21" s="196"/>
      <c r="O21" s="197"/>
      <c r="Q21" s="201" t="s">
        <v>13</v>
      </c>
      <c r="R21" s="201"/>
      <c r="S21" s="201"/>
      <c r="T21" s="201"/>
      <c r="U21" s="201"/>
      <c r="V21" s="201"/>
    </row>
    <row r="22" spans="1:22">
      <c r="A22" s="195"/>
      <c r="B22" s="196"/>
      <c r="C22" s="196"/>
      <c r="D22" s="196"/>
      <c r="E22" s="196"/>
      <c r="F22" s="196"/>
      <c r="G22" s="196"/>
      <c r="H22" s="196"/>
      <c r="I22" s="196"/>
      <c r="J22" s="196"/>
      <c r="K22" s="196"/>
      <c r="L22" s="196"/>
      <c r="M22" s="196"/>
      <c r="N22" s="196"/>
      <c r="O22" s="197"/>
    </row>
    <row r="23" spans="1:22" ht="14.45" customHeight="1">
      <c r="A23" s="195"/>
      <c r="B23" s="196"/>
      <c r="C23" s="196"/>
      <c r="D23" s="196"/>
      <c r="E23" s="196"/>
      <c r="F23" s="196"/>
      <c r="G23" s="196"/>
      <c r="H23" s="196"/>
      <c r="I23" s="196"/>
      <c r="J23" s="196"/>
      <c r="K23" s="196"/>
      <c r="L23" s="196"/>
      <c r="M23" s="196"/>
      <c r="N23" s="196"/>
      <c r="O23" s="197"/>
      <c r="Q23" s="54"/>
      <c r="R23" s="54"/>
      <c r="S23" s="54"/>
      <c r="T23" s="54"/>
      <c r="U23" s="54"/>
      <c r="V23" s="54"/>
    </row>
    <row r="24" spans="1:22" ht="14.45" customHeight="1">
      <c r="A24" s="195"/>
      <c r="B24" s="196"/>
      <c r="C24" s="196"/>
      <c r="D24" s="196"/>
      <c r="E24" s="196"/>
      <c r="F24" s="196"/>
      <c r="G24" s="196"/>
      <c r="H24" s="196"/>
      <c r="I24" s="196"/>
      <c r="J24" s="196"/>
      <c r="K24" s="196"/>
      <c r="L24" s="196"/>
      <c r="M24" s="196"/>
      <c r="N24" s="196"/>
      <c r="O24" s="197"/>
    </row>
    <row r="25" spans="1:22" ht="15" customHeight="1" thickBot="1">
      <c r="A25" s="195"/>
      <c r="B25" s="196"/>
      <c r="C25" s="196"/>
      <c r="D25" s="196"/>
      <c r="E25" s="196"/>
      <c r="F25" s="196"/>
      <c r="G25" s="196"/>
      <c r="H25" s="196"/>
      <c r="I25" s="196"/>
      <c r="J25" s="196"/>
      <c r="K25" s="196"/>
      <c r="L25" s="196"/>
      <c r="M25" s="196"/>
      <c r="N25" s="196"/>
      <c r="O25" s="197"/>
    </row>
    <row r="26" spans="1:22" ht="25.9">
      <c r="A26" s="195"/>
      <c r="B26" s="196"/>
      <c r="C26" s="196"/>
      <c r="D26" s="196"/>
      <c r="E26" s="196"/>
      <c r="F26" s="196"/>
      <c r="G26" s="196"/>
      <c r="H26" s="196"/>
      <c r="I26" s="196"/>
      <c r="J26" s="196"/>
      <c r="K26" s="196"/>
      <c r="L26" s="196"/>
      <c r="M26" s="196"/>
      <c r="N26" s="196"/>
      <c r="O26" s="197"/>
      <c r="Q26" s="202" t="s">
        <v>14</v>
      </c>
      <c r="R26" s="203"/>
      <c r="S26" s="203"/>
      <c r="T26" s="203"/>
      <c r="U26" s="203"/>
      <c r="V26" s="204"/>
    </row>
    <row r="27" spans="1:22">
      <c r="A27" s="195"/>
      <c r="B27" s="196"/>
      <c r="C27" s="196"/>
      <c r="D27" s="196"/>
      <c r="E27" s="196"/>
      <c r="F27" s="196"/>
      <c r="G27" s="196"/>
      <c r="H27" s="196"/>
      <c r="I27" s="196"/>
      <c r="J27" s="196"/>
      <c r="K27" s="196"/>
      <c r="L27" s="196"/>
      <c r="M27" s="196"/>
      <c r="N27" s="196"/>
      <c r="O27" s="197"/>
      <c r="Q27" s="205" t="s">
        <v>15</v>
      </c>
      <c r="R27" s="206"/>
      <c r="S27" s="207"/>
      <c r="T27" s="214">
        <v>46073</v>
      </c>
      <c r="U27" s="215"/>
      <c r="V27" s="216"/>
    </row>
    <row r="28" spans="1:22" ht="21" customHeight="1">
      <c r="A28" s="195"/>
      <c r="B28" s="196"/>
      <c r="C28" s="196"/>
      <c r="D28" s="196"/>
      <c r="E28" s="196"/>
      <c r="F28" s="196"/>
      <c r="G28" s="196"/>
      <c r="H28" s="196"/>
      <c r="I28" s="196"/>
      <c r="J28" s="196"/>
      <c r="K28" s="196"/>
      <c r="L28" s="196"/>
      <c r="M28" s="196"/>
      <c r="N28" s="196"/>
      <c r="O28" s="197"/>
      <c r="Q28" s="208"/>
      <c r="R28" s="209"/>
      <c r="S28" s="210"/>
      <c r="T28" s="217"/>
      <c r="U28" s="218"/>
      <c r="V28" s="219"/>
    </row>
    <row r="29" spans="1:22" ht="41.25" customHeight="1">
      <c r="A29" s="198"/>
      <c r="B29" s="199"/>
      <c r="C29" s="199"/>
      <c r="D29" s="199"/>
      <c r="E29" s="199"/>
      <c r="F29" s="199"/>
      <c r="G29" s="199"/>
      <c r="H29" s="199"/>
      <c r="I29" s="199"/>
      <c r="J29" s="199"/>
      <c r="K29" s="199"/>
      <c r="L29" s="199"/>
      <c r="M29" s="199"/>
      <c r="N29" s="199"/>
      <c r="O29" s="200"/>
      <c r="Q29" s="211"/>
      <c r="R29" s="212"/>
      <c r="S29" s="213"/>
      <c r="T29" s="220"/>
      <c r="U29" s="221"/>
      <c r="V29" s="222"/>
    </row>
    <row r="30" spans="1:22" ht="15" thickTop="1"/>
    <row r="31" spans="1:22" ht="15.6" customHeight="1">
      <c r="A31" s="37" t="s">
        <v>16</v>
      </c>
      <c r="G31" s="53" t="s">
        <v>17</v>
      </c>
    </row>
    <row r="32" spans="1:22" ht="15.6">
      <c r="A32" s="37" t="s">
        <v>18</v>
      </c>
      <c r="G32" s="53" t="s">
        <v>17</v>
      </c>
    </row>
    <row r="33" spans="1:15" ht="15.6">
      <c r="A33" s="37" t="s">
        <v>19</v>
      </c>
      <c r="G33" s="36" t="s">
        <v>20</v>
      </c>
    </row>
    <row r="36" spans="1:15" ht="15.6">
      <c r="A36" s="183" t="s">
        <v>21</v>
      </c>
      <c r="B36" s="183"/>
      <c r="C36" s="183"/>
      <c r="D36" s="183"/>
      <c r="E36" s="183"/>
      <c r="F36" s="183"/>
      <c r="G36" s="183"/>
      <c r="H36" s="183"/>
      <c r="I36" s="183"/>
      <c r="J36" s="183"/>
      <c r="K36" s="183"/>
      <c r="L36" s="183"/>
      <c r="M36" s="183"/>
      <c r="N36" s="183"/>
      <c r="O36" s="183"/>
    </row>
  </sheetData>
  <sheetProtection algorithmName="SHA-512" hashValue="7jV8zzpGMNdzik+P8D0JPtI03/RWusYV1JpRn1aW/XvfTzqX68EIvvLYZpG3yoEYiTeQZnnyzw+NLTBYkdM3dQ==" saltValue="ue8/nKNL34tHnJFq7qRLVQ==" spinCount="100000" sheet="1" objects="1" scenarios="1"/>
  <mergeCells count="27">
    <mergeCell ref="R5:V5"/>
    <mergeCell ref="R6:V6"/>
    <mergeCell ref="T18:V18"/>
    <mergeCell ref="R7:V7"/>
    <mergeCell ref="R8:V8"/>
    <mergeCell ref="R9:V9"/>
    <mergeCell ref="R15:V15"/>
    <mergeCell ref="R13:V13"/>
    <mergeCell ref="R10:V10"/>
    <mergeCell ref="R11:V11"/>
    <mergeCell ref="Q17:V17"/>
    <mergeCell ref="Q19:Q20"/>
    <mergeCell ref="R19:S20"/>
    <mergeCell ref="T19:V20"/>
    <mergeCell ref="A36:O36"/>
    <mergeCell ref="R12:V12"/>
    <mergeCell ref="R14:V14"/>
    <mergeCell ref="A18:O18"/>
    <mergeCell ref="A19:O29"/>
    <mergeCell ref="Q21:V21"/>
    <mergeCell ref="Q26:V26"/>
    <mergeCell ref="Q27:S29"/>
    <mergeCell ref="T27:V29"/>
    <mergeCell ref="A2:O17"/>
    <mergeCell ref="Q2:V2"/>
    <mergeCell ref="R3:V3"/>
    <mergeCell ref="R4:V4"/>
  </mergeCells>
  <hyperlinks>
    <hyperlink ref="G31" r:id="rId1" xr:uid="{DFEB04D7-4E74-4CE7-AB72-C9235060FC2C}"/>
    <hyperlink ref="G33" r:id="rId2" xr:uid="{DAC11941-F3A5-4E9E-99CD-6F113AB1E90F}"/>
    <hyperlink ref="G32" r:id="rId3" xr:uid="{C0D58EEB-E26D-4452-923E-638198301311}"/>
    <hyperlink ref="Q21:V21" r:id="rId4" display="(*) CAS: CyFun® Conformity Assessment Scheme" xr:uid="{EC753B42-F281-404B-8CB2-77C4A284863C}"/>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0D8FE-3B60-44DF-A4EF-66F5386B13C2}">
  <sheetPr>
    <tabColor rgb="FF94BD7D"/>
  </sheetPr>
  <dimension ref="A1:R37"/>
  <sheetViews>
    <sheetView showGridLines="0" topLeftCell="A26" zoomScaleNormal="100" workbookViewId="0">
      <selection activeCell="Q14" sqref="Q14"/>
    </sheetView>
  </sheetViews>
  <sheetFormatPr defaultColWidth="8.85546875" defaultRowHeight="14.45"/>
  <cols>
    <col min="1" max="1" width="15.85546875" customWidth="1"/>
    <col min="2" max="2" width="62.7109375" bestFit="1" customWidth="1"/>
    <col min="3" max="6" width="15.7109375" customWidth="1"/>
    <col min="12" max="12" width="14.7109375" customWidth="1"/>
    <col min="13" max="13" width="40.7109375" customWidth="1"/>
    <col min="14" max="14" width="11.7109375" customWidth="1"/>
    <col min="15" max="15" width="17.42578125" bestFit="1" customWidth="1"/>
    <col min="16" max="17" width="16.7109375" customWidth="1"/>
    <col min="19" max="19" width="14.7109375" customWidth="1"/>
    <col min="20" max="20" width="40.7109375" customWidth="1"/>
    <col min="21" max="22" width="11.7109375" customWidth="1"/>
    <col min="23" max="24" width="16.7109375" customWidth="1"/>
    <col min="26" max="26" width="14.7109375" customWidth="1"/>
    <col min="27" max="27" width="40.7109375" customWidth="1"/>
    <col min="29" max="29" width="11.7109375" customWidth="1"/>
    <col min="30" max="31" width="16.7109375" customWidth="1"/>
  </cols>
  <sheetData>
    <row r="1" spans="1:18" ht="15" thickBot="1"/>
    <row r="2" spans="1:18" ht="15" customHeight="1" thickTop="1">
      <c r="B2" s="332" t="s">
        <v>149</v>
      </c>
      <c r="C2" s="333"/>
      <c r="D2" s="322" t="s">
        <v>150</v>
      </c>
      <c r="E2" s="338" t="s">
        <v>151</v>
      </c>
      <c r="F2" s="319" t="s">
        <v>152</v>
      </c>
      <c r="H2" s="313" t="s">
        <v>153</v>
      </c>
      <c r="I2" s="314"/>
      <c r="J2" s="314"/>
      <c r="K2" s="315"/>
      <c r="M2" s="305" t="s">
        <v>154</v>
      </c>
      <c r="O2" s="325" t="s">
        <v>155</v>
      </c>
      <c r="P2" s="325"/>
      <c r="R2" s="139"/>
    </row>
    <row r="3" spans="1:18" ht="15.95" customHeight="1" thickBot="1">
      <c r="B3" s="334"/>
      <c r="C3" s="335"/>
      <c r="D3" s="323"/>
      <c r="E3" s="339"/>
      <c r="F3" s="320"/>
      <c r="H3" s="316"/>
      <c r="I3" s="317"/>
      <c r="J3" s="317"/>
      <c r="K3" s="318"/>
      <c r="M3" s="306"/>
      <c r="O3" s="325"/>
      <c r="P3" s="325"/>
      <c r="R3" s="140"/>
    </row>
    <row r="4" spans="1:18" ht="15.95" customHeight="1" thickTop="1" thickBot="1">
      <c r="B4" s="336"/>
      <c r="C4" s="337"/>
      <c r="D4" s="324"/>
      <c r="E4" s="340"/>
      <c r="F4" s="321"/>
      <c r="H4" s="326">
        <v>2.5</v>
      </c>
      <c r="I4" s="327"/>
      <c r="J4" s="327"/>
      <c r="K4" s="328"/>
      <c r="M4" s="307">
        <f>SUM(D5:D21)/COUNT(D5:D21)</f>
        <v>1</v>
      </c>
    </row>
    <row r="5" spans="1:18" ht="20.45" customHeight="1">
      <c r="A5" s="299" t="s">
        <v>156</v>
      </c>
      <c r="B5" s="286" t="s">
        <v>157</v>
      </c>
      <c r="C5" s="287"/>
      <c r="D5" s="141">
        <f t="shared" ref="D5:D13" si="0">AVERAGE(E5,F5)</f>
        <v>1</v>
      </c>
      <c r="E5" s="142">
        <f>GOVERN!J3</f>
        <v>1</v>
      </c>
      <c r="F5" s="143">
        <f>GOVERN!K3</f>
        <v>1</v>
      </c>
      <c r="H5" s="329"/>
      <c r="I5" s="330"/>
      <c r="J5" s="330"/>
      <c r="K5" s="331"/>
      <c r="M5" s="308"/>
    </row>
    <row r="6" spans="1:18" ht="20.45" customHeight="1">
      <c r="A6" s="300"/>
      <c r="B6" s="284" t="s">
        <v>158</v>
      </c>
      <c r="C6" s="285"/>
      <c r="D6" s="144">
        <f t="shared" si="0"/>
        <v>1</v>
      </c>
      <c r="E6" s="145">
        <f>GOVERN!J4</f>
        <v>1</v>
      </c>
      <c r="F6" s="146">
        <f>GOVERN!K4</f>
        <v>1</v>
      </c>
      <c r="M6" s="147" t="s">
        <v>159</v>
      </c>
    </row>
    <row r="7" spans="1:18" ht="20.45" customHeight="1">
      <c r="A7" s="300"/>
      <c r="B7" s="284" t="s">
        <v>160</v>
      </c>
      <c r="C7" s="285"/>
      <c r="D7" s="144">
        <f t="shared" si="0"/>
        <v>1</v>
      </c>
      <c r="E7" s="145">
        <f>GOVERN!J5</f>
        <v>1</v>
      </c>
      <c r="F7" s="146">
        <f>GOVERN!K5</f>
        <v>1</v>
      </c>
    </row>
    <row r="8" spans="1:18" ht="20.45" customHeight="1">
      <c r="A8" s="300"/>
      <c r="B8" s="288" t="s">
        <v>161</v>
      </c>
      <c r="C8" s="289"/>
      <c r="D8" s="144">
        <f t="shared" si="0"/>
        <v>1</v>
      </c>
      <c r="E8" s="145">
        <f>GOVERN!J6</f>
        <v>1</v>
      </c>
      <c r="F8" s="146">
        <f>GOVERN!K6</f>
        <v>1</v>
      </c>
      <c r="H8" s="148"/>
    </row>
    <row r="9" spans="1:18" ht="20.45" customHeight="1">
      <c r="A9" s="309" t="s">
        <v>162</v>
      </c>
      <c r="B9" s="286" t="s">
        <v>163</v>
      </c>
      <c r="C9" s="287"/>
      <c r="D9" s="141">
        <f t="shared" si="0"/>
        <v>1</v>
      </c>
      <c r="E9" s="142">
        <f>IDENTIFY!J3</f>
        <v>1</v>
      </c>
      <c r="F9" s="143">
        <f>IDENTIFY!K3</f>
        <v>1</v>
      </c>
      <c r="M9" s="149" t="s">
        <v>164</v>
      </c>
      <c r="N9" s="150" t="s">
        <v>165</v>
      </c>
      <c r="O9" s="151">
        <f>Introduction!Q6</f>
        <v>46073</v>
      </c>
    </row>
    <row r="10" spans="1:18" ht="20.45" customHeight="1">
      <c r="A10" s="310"/>
      <c r="B10" s="284" t="s">
        <v>166</v>
      </c>
      <c r="C10" s="285"/>
      <c r="D10" s="144">
        <f t="shared" si="0"/>
        <v>1</v>
      </c>
      <c r="E10" s="145">
        <f>IDENTIFY!J8</f>
        <v>1</v>
      </c>
      <c r="F10" s="146">
        <f>IDENTIFY!K8</f>
        <v>1</v>
      </c>
    </row>
    <row r="11" spans="1:18" ht="20.45" customHeight="1">
      <c r="A11" s="310"/>
      <c r="B11" s="288" t="s">
        <v>167</v>
      </c>
      <c r="C11" s="289"/>
      <c r="D11" s="144">
        <f t="shared" si="0"/>
        <v>1</v>
      </c>
      <c r="E11" s="145">
        <f>IDENTIFY!J10</f>
        <v>1</v>
      </c>
      <c r="F11" s="146">
        <f>IDENTIFY!K10</f>
        <v>1</v>
      </c>
      <c r="M11" s="282" t="s">
        <v>14</v>
      </c>
      <c r="N11" s="295">
        <f>Introduction!T27</f>
        <v>46073</v>
      </c>
      <c r="O11" s="296"/>
    </row>
    <row r="12" spans="1:18" ht="20.45" customHeight="1">
      <c r="A12" s="311" t="s">
        <v>168</v>
      </c>
      <c r="B12" s="286" t="s">
        <v>169</v>
      </c>
      <c r="C12" s="287"/>
      <c r="D12" s="141">
        <f t="shared" si="0"/>
        <v>1</v>
      </c>
      <c r="E12" s="142">
        <f>PROTECT!J3</f>
        <v>1</v>
      </c>
      <c r="F12" s="143">
        <f>PROTECT!K3</f>
        <v>1</v>
      </c>
      <c r="M12" s="283"/>
      <c r="N12" s="297"/>
      <c r="O12" s="298"/>
    </row>
    <row r="13" spans="1:18" ht="20.45" customHeight="1">
      <c r="A13" s="312"/>
      <c r="B13" s="284" t="s">
        <v>170</v>
      </c>
      <c r="C13" s="285"/>
      <c r="D13" s="144">
        <f t="shared" si="0"/>
        <v>1</v>
      </c>
      <c r="E13" s="145">
        <f>PROTECT!J11</f>
        <v>1</v>
      </c>
      <c r="F13" s="146">
        <f>PROTECT!K11</f>
        <v>1</v>
      </c>
    </row>
    <row r="14" spans="1:18" ht="20.45" customHeight="1">
      <c r="A14" s="312"/>
      <c r="B14" s="284" t="s">
        <v>171</v>
      </c>
      <c r="C14" s="285"/>
      <c r="D14" s="144">
        <f t="shared" ref="D14:D15" si="1">AVERAGE(E14,F14)</f>
        <v>1</v>
      </c>
      <c r="E14" s="145">
        <f>PROTECT!J12</f>
        <v>1</v>
      </c>
      <c r="F14" s="146">
        <f>PROTECT!K12</f>
        <v>1</v>
      </c>
    </row>
    <row r="15" spans="1:18" ht="20.45" customHeight="1">
      <c r="A15" s="312"/>
      <c r="B15" s="284" t="s">
        <v>172</v>
      </c>
      <c r="C15" s="285"/>
      <c r="D15" s="144">
        <f t="shared" si="1"/>
        <v>1</v>
      </c>
      <c r="E15" s="145">
        <f>PROTECT!J14</f>
        <v>1</v>
      </c>
      <c r="F15" s="146">
        <f>PROTECT!K14</f>
        <v>1</v>
      </c>
    </row>
    <row r="16" spans="1:18" ht="20.45" customHeight="1">
      <c r="A16" s="312"/>
      <c r="B16" s="288" t="s">
        <v>173</v>
      </c>
      <c r="C16" s="289"/>
      <c r="D16" s="144">
        <f t="shared" ref="D16:D21" si="2">AVERAGE(E16,F16)</f>
        <v>1</v>
      </c>
      <c r="E16" s="145">
        <f>PROTECT!J16</f>
        <v>1</v>
      </c>
      <c r="F16" s="146">
        <f>PROTECT!K16</f>
        <v>1</v>
      </c>
    </row>
    <row r="17" spans="1:17" ht="20.45" customHeight="1">
      <c r="A17" s="301" t="s">
        <v>174</v>
      </c>
      <c r="B17" s="286" t="s">
        <v>175</v>
      </c>
      <c r="C17" s="287"/>
      <c r="D17" s="141">
        <f t="shared" si="2"/>
        <v>1</v>
      </c>
      <c r="E17" s="142">
        <f>DETECT!J3</f>
        <v>1</v>
      </c>
      <c r="F17" s="143">
        <f>DETECT!K3</f>
        <v>1</v>
      </c>
    </row>
    <row r="18" spans="1:17" ht="20.45" customHeight="1">
      <c r="A18" s="302"/>
      <c r="B18" s="288" t="s">
        <v>176</v>
      </c>
      <c r="C18" s="289"/>
      <c r="D18" s="144">
        <f t="shared" si="2"/>
        <v>1</v>
      </c>
      <c r="E18" s="145">
        <f>DETECT!J6</f>
        <v>1</v>
      </c>
      <c r="F18" s="146">
        <f>DETECT!K6</f>
        <v>1</v>
      </c>
    </row>
    <row r="19" spans="1:17" ht="20.45" customHeight="1">
      <c r="A19" s="303" t="s">
        <v>177</v>
      </c>
      <c r="B19" s="286" t="s">
        <v>178</v>
      </c>
      <c r="C19" s="287"/>
      <c r="D19" s="141">
        <f t="shared" si="2"/>
        <v>1</v>
      </c>
      <c r="E19" s="142">
        <f>RESPOND!J3</f>
        <v>1</v>
      </c>
      <c r="F19" s="143">
        <f>RESPOND!K3</f>
        <v>1</v>
      </c>
    </row>
    <row r="20" spans="1:17" ht="20.45" customHeight="1">
      <c r="A20" s="304"/>
      <c r="B20" s="288" t="s">
        <v>179</v>
      </c>
      <c r="C20" s="289"/>
      <c r="D20" s="144">
        <f t="shared" si="2"/>
        <v>1</v>
      </c>
      <c r="E20" s="145">
        <f>RESPOND!J4</f>
        <v>1</v>
      </c>
      <c r="F20" s="146">
        <f>RESPOND!K4</f>
        <v>1</v>
      </c>
    </row>
    <row r="21" spans="1:17" ht="20.45" customHeight="1">
      <c r="A21" s="152" t="s">
        <v>180</v>
      </c>
      <c r="B21" s="290" t="s">
        <v>181</v>
      </c>
      <c r="C21" s="291"/>
      <c r="D21" s="153">
        <f t="shared" si="2"/>
        <v>1</v>
      </c>
      <c r="E21" s="154">
        <f>RECOVER!J3</f>
        <v>1</v>
      </c>
      <c r="F21" s="155">
        <f>RECOVER!K3</f>
        <v>1</v>
      </c>
    </row>
    <row r="22" spans="1:17" ht="15" thickBot="1">
      <c r="A22" s="156"/>
      <c r="B22" s="156"/>
    </row>
    <row r="23" spans="1:17" ht="15.6" thickTop="1" thickBot="1">
      <c r="F23" s="157"/>
      <c r="L23" s="292" t="s">
        <v>182</v>
      </c>
      <c r="M23" s="293"/>
      <c r="N23" s="293"/>
      <c r="O23" s="293"/>
      <c r="P23" s="293"/>
      <c r="Q23" s="294"/>
    </row>
    <row r="24" spans="1:17" ht="48" thickTop="1" thickBot="1">
      <c r="L24" s="280" t="s">
        <v>60</v>
      </c>
      <c r="M24" s="281"/>
      <c r="N24" s="158" t="s">
        <v>183</v>
      </c>
      <c r="O24" s="159" t="s">
        <v>184</v>
      </c>
      <c r="P24" s="160" t="s">
        <v>151</v>
      </c>
      <c r="Q24" s="161" t="s">
        <v>152</v>
      </c>
    </row>
    <row r="25" spans="1:17" ht="92.1" customHeight="1">
      <c r="L25" s="162" t="s">
        <v>185</v>
      </c>
      <c r="M25" s="163" t="s">
        <v>186</v>
      </c>
      <c r="N25" s="164">
        <v>2.5</v>
      </c>
      <c r="O25" s="141">
        <f>AVERAGE(P25,Q25)</f>
        <v>1</v>
      </c>
      <c r="P25" s="142">
        <f>IDENTIFY!F7</f>
        <v>1</v>
      </c>
      <c r="Q25" s="143">
        <f>IDENTIFY!G7</f>
        <v>1</v>
      </c>
    </row>
    <row r="26" spans="1:17" ht="92.1" customHeight="1">
      <c r="L26" s="165" t="s">
        <v>187</v>
      </c>
      <c r="M26" s="163" t="s">
        <v>188</v>
      </c>
      <c r="N26" s="166">
        <v>2.5</v>
      </c>
      <c r="O26" s="144">
        <f t="shared" ref="O26:O37" si="3">AVERAGE(P26,Q26)</f>
        <v>1</v>
      </c>
      <c r="P26" s="145">
        <f>PROTECT!F3</f>
        <v>1</v>
      </c>
      <c r="Q26" s="146">
        <f>PROTECT!G3</f>
        <v>1</v>
      </c>
    </row>
    <row r="27" spans="1:17" ht="92.1" customHeight="1">
      <c r="L27" s="165" t="s">
        <v>189</v>
      </c>
      <c r="M27" s="167" t="s">
        <v>190</v>
      </c>
      <c r="N27" s="166">
        <v>2.5</v>
      </c>
      <c r="O27" s="144">
        <f t="shared" si="3"/>
        <v>1</v>
      </c>
      <c r="P27" s="145">
        <f>PROTECT!F5</f>
        <v>1</v>
      </c>
      <c r="Q27" s="146">
        <f>PROTECT!G5</f>
        <v>1</v>
      </c>
    </row>
    <row r="28" spans="1:17" ht="92.1" customHeight="1">
      <c r="L28" s="165" t="s">
        <v>191</v>
      </c>
      <c r="M28" s="167" t="s">
        <v>192</v>
      </c>
      <c r="N28" s="166">
        <v>2.5</v>
      </c>
      <c r="O28" s="144">
        <f t="shared" si="3"/>
        <v>1</v>
      </c>
      <c r="P28" s="145">
        <f>PROTECT!F6</f>
        <v>1</v>
      </c>
      <c r="Q28" s="146">
        <f>PROTECT!G6</f>
        <v>1</v>
      </c>
    </row>
    <row r="29" spans="1:17" ht="92.1" customHeight="1">
      <c r="L29" s="165" t="s">
        <v>193</v>
      </c>
      <c r="M29" s="167" t="s">
        <v>194</v>
      </c>
      <c r="N29" s="166">
        <v>2.5</v>
      </c>
      <c r="O29" s="144">
        <f t="shared" si="3"/>
        <v>1</v>
      </c>
      <c r="P29" s="145">
        <f>PROTECT!F7</f>
        <v>1</v>
      </c>
      <c r="Q29" s="146">
        <f>PROTECT!G7</f>
        <v>1</v>
      </c>
    </row>
    <row r="30" spans="1:17" ht="92.1" customHeight="1">
      <c r="L30" s="165" t="s">
        <v>195</v>
      </c>
      <c r="M30" s="167" t="s">
        <v>196</v>
      </c>
      <c r="N30" s="166">
        <v>2.5</v>
      </c>
      <c r="O30" s="144">
        <f t="shared" si="3"/>
        <v>1</v>
      </c>
      <c r="P30" s="145">
        <f>PROTECT!F8</f>
        <v>1</v>
      </c>
      <c r="Q30" s="146">
        <f>PROTECT!G8</f>
        <v>1</v>
      </c>
    </row>
    <row r="31" spans="1:17" ht="92.1" customHeight="1">
      <c r="L31" s="165" t="s">
        <v>197</v>
      </c>
      <c r="M31" s="167" t="s">
        <v>198</v>
      </c>
      <c r="N31" s="166">
        <v>2.5</v>
      </c>
      <c r="O31" s="144">
        <f t="shared" ref="O31:O36" si="4">AVERAGE(P31,Q31)</f>
        <v>1</v>
      </c>
      <c r="P31" s="145">
        <f>PROTECT!F9</f>
        <v>1</v>
      </c>
      <c r="Q31" s="146">
        <f>PROTECT!G9</f>
        <v>1</v>
      </c>
    </row>
    <row r="32" spans="1:17" ht="92.1" customHeight="1">
      <c r="L32" s="165" t="s">
        <v>199</v>
      </c>
      <c r="M32" s="167" t="s">
        <v>200</v>
      </c>
      <c r="N32" s="166">
        <v>2.5</v>
      </c>
      <c r="O32" s="144">
        <f>AVERAGE(P32:Q32)</f>
        <v>1</v>
      </c>
      <c r="P32" s="145">
        <f>PROTECT!H13</f>
        <v>1</v>
      </c>
      <c r="Q32" s="146">
        <f>PROTECT!I13</f>
        <v>1</v>
      </c>
    </row>
    <row r="33" spans="12:17" ht="92.1" customHeight="1">
      <c r="L33" s="165" t="s">
        <v>201</v>
      </c>
      <c r="M33" s="167" t="s">
        <v>202</v>
      </c>
      <c r="N33" s="166">
        <v>2.5</v>
      </c>
      <c r="O33" s="144">
        <f>AVERAGE(P33:Q33)</f>
        <v>1</v>
      </c>
      <c r="P33" s="145">
        <f>PROTECT!H14</f>
        <v>1</v>
      </c>
      <c r="Q33" s="146">
        <f>PROTECT!I14</f>
        <v>1</v>
      </c>
    </row>
    <row r="34" spans="12:17" ht="92.1" customHeight="1">
      <c r="L34" s="165" t="s">
        <v>203</v>
      </c>
      <c r="M34" s="167" t="s">
        <v>204</v>
      </c>
      <c r="N34" s="166">
        <v>2.5</v>
      </c>
      <c r="O34" s="144">
        <f>AVERAGE(P34:Q34)</f>
        <v>1</v>
      </c>
      <c r="P34" s="145">
        <f>PROTECT!F16</f>
        <v>1</v>
      </c>
      <c r="Q34" s="146">
        <f>PROTECT!G16</f>
        <v>1</v>
      </c>
    </row>
    <row r="35" spans="12:17" ht="92.1" customHeight="1">
      <c r="L35" s="165" t="s">
        <v>205</v>
      </c>
      <c r="M35" s="168" t="s">
        <v>206</v>
      </c>
      <c r="N35" s="166">
        <v>2.5</v>
      </c>
      <c r="O35" s="144">
        <f t="shared" si="4"/>
        <v>1</v>
      </c>
      <c r="P35" s="145">
        <f>PROTECT!F17</f>
        <v>1</v>
      </c>
      <c r="Q35" s="146">
        <f>PROTECT!G17</f>
        <v>1</v>
      </c>
    </row>
    <row r="36" spans="12:17" ht="92.1" customHeight="1">
      <c r="L36" s="165" t="s">
        <v>207</v>
      </c>
      <c r="M36" s="167" t="s">
        <v>208</v>
      </c>
      <c r="N36" s="166">
        <v>2.5</v>
      </c>
      <c r="O36" s="144">
        <f t="shared" si="4"/>
        <v>1</v>
      </c>
      <c r="P36" s="145">
        <f>DETECT!F4</f>
        <v>1</v>
      </c>
      <c r="Q36" s="146">
        <f>DETECT!G4</f>
        <v>1</v>
      </c>
    </row>
    <row r="37" spans="12:17" ht="92.1" customHeight="1" thickBot="1">
      <c r="L37" s="169" t="s">
        <v>209</v>
      </c>
      <c r="M37" s="170" t="s">
        <v>210</v>
      </c>
      <c r="N37" s="171">
        <v>2.5</v>
      </c>
      <c r="O37" s="172">
        <f t="shared" si="3"/>
        <v>1</v>
      </c>
      <c r="P37" s="173">
        <f>DETECT!F6</f>
        <v>1</v>
      </c>
      <c r="Q37" s="174">
        <f>DETECT!G6</f>
        <v>1</v>
      </c>
    </row>
  </sheetData>
  <sheetProtection algorithmName="SHA-512" hashValue="07X1iDsG3jWS7zWZ8lyYS/BcLkhRJODb1OgcT4xc6JW3MhN6SF9EDrzEIlC8G0/kBT2QcY6k//Whr0Tau+xGzQ==" saltValue="Z+kCAaYR+wy45tDay0aauw==" spinCount="100000" sheet="1" objects="1" scenarios="1"/>
  <mergeCells count="35">
    <mergeCell ref="O2:P3"/>
    <mergeCell ref="B9:C9"/>
    <mergeCell ref="B10:C10"/>
    <mergeCell ref="B11:C11"/>
    <mergeCell ref="B12:C12"/>
    <mergeCell ref="H4:K5"/>
    <mergeCell ref="B2:C4"/>
    <mergeCell ref="E2:E4"/>
    <mergeCell ref="A5:A8"/>
    <mergeCell ref="A17:A18"/>
    <mergeCell ref="A19:A20"/>
    <mergeCell ref="M2:M3"/>
    <mergeCell ref="M4:M5"/>
    <mergeCell ref="A9:A11"/>
    <mergeCell ref="A12:A16"/>
    <mergeCell ref="B20:C20"/>
    <mergeCell ref="B13:C13"/>
    <mergeCell ref="H2:K3"/>
    <mergeCell ref="F2:F4"/>
    <mergeCell ref="D2:D4"/>
    <mergeCell ref="B5:C5"/>
    <mergeCell ref="B6:C6"/>
    <mergeCell ref="B7:C7"/>
    <mergeCell ref="B8:C8"/>
    <mergeCell ref="L24:M24"/>
    <mergeCell ref="M11:M12"/>
    <mergeCell ref="B14:C14"/>
    <mergeCell ref="B15:C15"/>
    <mergeCell ref="B17:C17"/>
    <mergeCell ref="B16:C16"/>
    <mergeCell ref="B18:C18"/>
    <mergeCell ref="B19:C19"/>
    <mergeCell ref="B21:C21"/>
    <mergeCell ref="L23:Q23"/>
    <mergeCell ref="N11:O12"/>
  </mergeCells>
  <conditionalFormatting sqref="F23">
    <cfRule type="expression" dxfId="5" priority="539">
      <formula>E23&lt;C23</formula>
    </cfRule>
    <cfRule type="expression" dxfId="4" priority="540">
      <formula>F23&gt;E23</formula>
    </cfRule>
  </conditionalFormatting>
  <conditionalFormatting sqref="M4">
    <cfRule type="cellIs" dxfId="3" priority="543" operator="greaterThanOrEqual">
      <formula>$H$4</formula>
    </cfRule>
    <cfRule type="expression" dxfId="2" priority="544">
      <formula>M4&lt;H4</formula>
    </cfRule>
  </conditionalFormatting>
  <conditionalFormatting sqref="O25:Q37">
    <cfRule type="cellIs" dxfId="1" priority="13" operator="lessThan">
      <formula>$N$25</formula>
    </cfRule>
    <cfRule type="cellIs" dxfId="0" priority="14" operator="greaterThanOrEqual">
      <formula>$N$25</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B9"/>
  <sheetViews>
    <sheetView showGridLines="0" workbookViewId="0">
      <selection activeCell="F48" sqref="F48"/>
    </sheetView>
  </sheetViews>
  <sheetFormatPr defaultColWidth="10.7109375" defaultRowHeight="14.45"/>
  <cols>
    <col min="1" max="1" width="26" customWidth="1"/>
    <col min="2" max="2" width="105" customWidth="1"/>
  </cols>
  <sheetData>
    <row r="1" spans="1:2" ht="15.6" thickTop="1" thickBot="1">
      <c r="A1" s="10" t="s">
        <v>211</v>
      </c>
      <c r="B1" s="11" t="s">
        <v>212</v>
      </c>
    </row>
    <row r="2" spans="1:2" ht="15" thickTop="1">
      <c r="A2" s="12" t="s">
        <v>213</v>
      </c>
      <c r="B2" s="13" t="s">
        <v>214</v>
      </c>
    </row>
    <row r="3" spans="1:2">
      <c r="A3" s="2" t="s">
        <v>215</v>
      </c>
      <c r="B3" s="3" t="s">
        <v>216</v>
      </c>
    </row>
    <row r="4" spans="1:2">
      <c r="A4" s="2" t="s">
        <v>217</v>
      </c>
      <c r="B4" s="3" t="s">
        <v>218</v>
      </c>
    </row>
    <row r="5" spans="1:2">
      <c r="A5" s="2" t="s">
        <v>219</v>
      </c>
      <c r="B5" s="3" t="s">
        <v>220</v>
      </c>
    </row>
    <row r="6" spans="1:2" ht="15" thickBot="1">
      <c r="A6" s="4" t="s">
        <v>221</v>
      </c>
      <c r="B6" s="14" t="s">
        <v>222</v>
      </c>
    </row>
    <row r="7" spans="1:2" ht="15" thickTop="1"/>
    <row r="9" spans="1:2">
      <c r="A9" s="51"/>
      <c r="B9" s="52"/>
    </row>
  </sheetData>
  <sheetProtection algorithmName="SHA-512" hashValue="GBna+PRQ9e9QwmwO0LE9mh1w5PPcjxkqTLRAI+tjLIXo3CAQmMU5rxzhCkh8KQaKQwu5IU2Ayz/JQ2h94bHOiA==" saltValue="wXj7e3UeBclO9dKtwordvw==" spinCount="100000" sheet="1" objects="1" scenarios="1"/>
  <sortState xmlns:xlrd2="http://schemas.microsoft.com/office/spreadsheetml/2017/richdata2" ref="A2:B6">
    <sortCondition ref="A2:A6"/>
  </sortState>
  <hyperlinks>
    <hyperlink ref="B3" r:id="rId1" xr:uid="{00000000-0004-0000-0400-000001000000}"/>
    <hyperlink ref="B4" r:id="rId2" xr:uid="{00000000-0004-0000-0400-000002000000}"/>
    <hyperlink ref="B2" r:id="rId3" xr:uid="{00000000-0004-0000-0400-000003000000}"/>
    <hyperlink ref="B5" r:id="rId4" xr:uid="{F1117F78-E9FA-4548-8F39-4DC336ACF639}"/>
    <hyperlink ref="B6" r:id="rId5" xr:uid="{7EAC3766-3BE0-4B26-B7B7-CBF672853700}"/>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H12"/>
  <sheetViews>
    <sheetView showGridLines="0" workbookViewId="0">
      <selection activeCell="D23" sqref="D23"/>
    </sheetView>
  </sheetViews>
  <sheetFormatPr defaultColWidth="10.7109375" defaultRowHeight="14.45"/>
  <cols>
    <col min="1" max="1" width="23.42578125" bestFit="1" customWidth="1"/>
    <col min="2" max="2" width="24" customWidth="1"/>
    <col min="3" max="4" width="55.7109375" style="1" customWidth="1"/>
    <col min="5" max="5" width="2.7109375" customWidth="1"/>
    <col min="6" max="6" width="47.140625" customWidth="1"/>
    <col min="7" max="7" width="15.28515625" customWidth="1"/>
  </cols>
  <sheetData>
    <row r="1" spans="1:8" ht="32.450000000000003" thickTop="1" thickBot="1">
      <c r="A1" s="15" t="s">
        <v>22</v>
      </c>
      <c r="B1" s="16" t="s">
        <v>23</v>
      </c>
      <c r="C1" s="17" t="s">
        <v>24</v>
      </c>
      <c r="D1" s="18" t="s">
        <v>25</v>
      </c>
      <c r="F1" s="245" t="s">
        <v>26</v>
      </c>
      <c r="G1" s="246"/>
    </row>
    <row r="2" spans="1:8" ht="32.450000000000003" thickTop="1" thickBot="1">
      <c r="A2" s="55" t="s">
        <v>27</v>
      </c>
      <c r="B2" s="7">
        <v>1</v>
      </c>
      <c r="C2" s="56" t="s">
        <v>28</v>
      </c>
      <c r="D2" s="57" t="s">
        <v>29</v>
      </c>
      <c r="F2" s="50" t="s">
        <v>30</v>
      </c>
      <c r="G2" s="48" t="s">
        <v>31</v>
      </c>
      <c r="H2" s="47"/>
    </row>
    <row r="3" spans="1:8" ht="32.450000000000003" thickTop="1" thickBot="1">
      <c r="A3" s="58" t="s">
        <v>32</v>
      </c>
      <c r="B3" s="8">
        <v>2</v>
      </c>
      <c r="C3" s="59" t="s">
        <v>33</v>
      </c>
      <c r="D3" s="60" t="s">
        <v>34</v>
      </c>
      <c r="F3" s="33" t="s">
        <v>35</v>
      </c>
      <c r="G3" s="49" t="s">
        <v>36</v>
      </c>
      <c r="H3" s="47"/>
    </row>
    <row r="4" spans="1:8" ht="47.45" thickBot="1">
      <c r="A4" s="55" t="s">
        <v>37</v>
      </c>
      <c r="B4" s="7">
        <v>3</v>
      </c>
      <c r="C4" s="56" t="s">
        <v>38</v>
      </c>
      <c r="D4" s="57" t="s">
        <v>39</v>
      </c>
      <c r="F4" s="34" t="s">
        <v>40</v>
      </c>
      <c r="G4" s="35" t="s">
        <v>31</v>
      </c>
      <c r="H4" s="47"/>
    </row>
    <row r="5" spans="1:8" ht="78.599999999999994">
      <c r="A5" s="58" t="s">
        <v>41</v>
      </c>
      <c r="B5" s="8">
        <v>4</v>
      </c>
      <c r="C5" s="59" t="s">
        <v>42</v>
      </c>
      <c r="D5" s="60" t="s">
        <v>43</v>
      </c>
    </row>
    <row r="6" spans="1:8" ht="94.15" thickBot="1">
      <c r="A6" s="61" t="s">
        <v>44</v>
      </c>
      <c r="B6" s="9">
        <v>5</v>
      </c>
      <c r="C6" s="62" t="s">
        <v>45</v>
      </c>
      <c r="D6" s="63" t="s">
        <v>46</v>
      </c>
    </row>
    <row r="8" spans="1:8">
      <c r="A8" s="247" t="s">
        <v>47</v>
      </c>
      <c r="B8" s="248"/>
      <c r="C8" s="248"/>
      <c r="D8" s="249"/>
    </row>
    <row r="9" spans="1:8">
      <c r="A9" s="31" t="s">
        <v>48</v>
      </c>
      <c r="B9" s="20" t="s">
        <v>49</v>
      </c>
      <c r="C9" s="21"/>
      <c r="D9" s="22"/>
    </row>
    <row r="10" spans="1:8">
      <c r="A10" s="32" t="s">
        <v>50</v>
      </c>
      <c r="B10" s="23" t="s">
        <v>51</v>
      </c>
      <c r="C10" s="24"/>
      <c r="D10" s="25"/>
    </row>
    <row r="12" spans="1:8">
      <c r="A12" s="64" t="s">
        <v>52</v>
      </c>
    </row>
  </sheetData>
  <sheetProtection algorithmName="SHA-512" hashValue="wJxaFApq1kVkon2wpcBRecRSzn1ozn7EqYX34Kd/hjDtUyQsCHEQ+G8J1bTPTWYwSalEEiqlyeAeg60JhxJjdg==" saltValue="hxKF3dk4pIcYk+JDZb6Osw==" spinCount="100000" sheet="1" objects="1" scenarios="1" autoFilter="0"/>
  <mergeCells count="2">
    <mergeCell ref="F1:G1"/>
    <mergeCell ref="A8:D8"/>
  </mergeCells>
  <hyperlinks>
    <hyperlink ref="A12" r:id="rId1" xr:uid="{A122E01B-9573-4917-A306-76E0D2E09D6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79F6-CB49-47A8-A25A-3B781F9DA934}">
  <sheetPr>
    <tabColor rgb="FFFFFF99"/>
  </sheetPr>
  <dimension ref="A1:Q7"/>
  <sheetViews>
    <sheetView showGridLines="0" zoomScaleNormal="100" workbookViewId="0">
      <pane xSplit="5" ySplit="2" topLeftCell="F3" activePane="bottomRight" state="frozenSplit"/>
      <selection pane="bottomRight" activeCell="F3" sqref="F3:G6"/>
      <selection pane="bottomLeft" activeCell="M5" sqref="M5"/>
      <selection pane="topRight" activeCell="M5" sqref="M5"/>
    </sheetView>
  </sheetViews>
  <sheetFormatPr defaultColWidth="8.85546875" defaultRowHeight="14.45"/>
  <cols>
    <col min="1" max="1" width="30.28515625" customWidth="1"/>
    <col min="2" max="2" width="22.85546875" customWidth="1"/>
    <col min="3" max="3" width="17.42578125" customWidth="1"/>
    <col min="4" max="4" width="33.28515625" customWidth="1"/>
    <col min="5" max="5" width="49.140625" customWidth="1"/>
    <col min="6" max="6" width="13.28515625" customWidth="1"/>
    <col min="7" max="7" width="13.42578125" customWidth="1"/>
    <col min="8" max="11" width="15.7109375" style="6" customWidth="1"/>
    <col min="12" max="13" width="60.7109375" customWidth="1"/>
    <col min="14" max="17" width="8.85546875" style="38"/>
  </cols>
  <sheetData>
    <row r="1" spans="1:13" ht="27.75" customHeight="1">
      <c r="A1" s="253" t="s">
        <v>53</v>
      </c>
      <c r="B1" s="254"/>
      <c r="C1" s="76">
        <f>Introduction!Q6</f>
        <v>46073</v>
      </c>
      <c r="D1" s="77" t="s">
        <v>54</v>
      </c>
      <c r="E1" s="76">
        <f>Introduction!T27</f>
        <v>46073</v>
      </c>
      <c r="F1" s="250" t="s">
        <v>55</v>
      </c>
      <c r="G1" s="251"/>
      <c r="H1" s="251"/>
      <c r="I1" s="251"/>
      <c r="J1" s="251"/>
      <c r="K1" s="251"/>
      <c r="L1" s="251"/>
      <c r="M1" s="252"/>
    </row>
    <row r="2" spans="1:13" ht="48.6" customHeight="1">
      <c r="A2" s="78" t="s">
        <v>56</v>
      </c>
      <c r="B2" s="79" t="s">
        <v>57</v>
      </c>
      <c r="C2" s="79" t="s">
        <v>58</v>
      </c>
      <c r="D2" s="79" t="s">
        <v>59</v>
      </c>
      <c r="E2" s="79" t="s">
        <v>60</v>
      </c>
      <c r="F2" s="80" t="s">
        <v>61</v>
      </c>
      <c r="G2" s="80" t="s">
        <v>62</v>
      </c>
      <c r="H2" s="80" t="s">
        <v>63</v>
      </c>
      <c r="I2" s="80" t="s">
        <v>64</v>
      </c>
      <c r="J2" s="80" t="s">
        <v>65</v>
      </c>
      <c r="K2" s="80" t="s">
        <v>66</v>
      </c>
      <c r="L2" s="81" t="s">
        <v>67</v>
      </c>
      <c r="M2" s="81" t="s">
        <v>68</v>
      </c>
    </row>
    <row r="3" spans="1:13" ht="111" customHeight="1">
      <c r="A3" s="72" t="s">
        <v>69</v>
      </c>
      <c r="B3" s="65"/>
      <c r="C3" s="66"/>
      <c r="D3" s="82" t="s">
        <v>70</v>
      </c>
      <c r="E3" s="83" t="s">
        <v>71</v>
      </c>
      <c r="F3" s="19">
        <v>1</v>
      </c>
      <c r="G3" s="19">
        <v>1</v>
      </c>
      <c r="H3" s="44">
        <f>IF(OR($F3="N/A",$G3="N/A"),2.5,$F3)</f>
        <v>1</v>
      </c>
      <c r="I3" s="44">
        <f>IF(OR($F3="N/A",$G3="N/A"),2.5,$G3)</f>
        <v>1</v>
      </c>
      <c r="J3" s="46">
        <f t="shared" ref="J3:K6" si="0">H3</f>
        <v>1</v>
      </c>
      <c r="K3" s="45">
        <f t="shared" si="0"/>
        <v>1</v>
      </c>
      <c r="L3" s="30"/>
      <c r="M3" s="30"/>
    </row>
    <row r="4" spans="1:13" ht="111" customHeight="1">
      <c r="A4" s="73" t="s">
        <v>72</v>
      </c>
      <c r="B4" s="67"/>
      <c r="C4" s="68"/>
      <c r="D4" s="84" t="s">
        <v>73</v>
      </c>
      <c r="E4" s="85" t="s">
        <v>74</v>
      </c>
      <c r="F4" s="19">
        <v>1</v>
      </c>
      <c r="G4" s="19">
        <v>1</v>
      </c>
      <c r="H4" s="44">
        <f>IF(OR($F4="N/A",$G4="N/A"),2.5,$F4)</f>
        <v>1</v>
      </c>
      <c r="I4" s="44">
        <f>IF(OR($F4="N/A",$G4="N/A"),2.5,$G4)</f>
        <v>1</v>
      </c>
      <c r="J4" s="45">
        <f t="shared" si="0"/>
        <v>1</v>
      </c>
      <c r="K4" s="45">
        <f t="shared" si="0"/>
        <v>1</v>
      </c>
      <c r="L4" s="30"/>
      <c r="M4" s="30"/>
    </row>
    <row r="5" spans="1:13" ht="111" customHeight="1">
      <c r="A5" s="74" t="s">
        <v>75</v>
      </c>
      <c r="B5" s="69"/>
      <c r="C5" s="70"/>
      <c r="D5" s="86" t="s">
        <v>76</v>
      </c>
      <c r="E5" s="83" t="s">
        <v>77</v>
      </c>
      <c r="F5" s="19">
        <v>1</v>
      </c>
      <c r="G5" s="19">
        <v>1</v>
      </c>
      <c r="H5" s="44">
        <f>IF(OR($F5="N/A",$G5="N/A"),2.5,$F5)</f>
        <v>1</v>
      </c>
      <c r="I5" s="44">
        <f>IF(OR($F5="N/A",$G5="N/A"),2.5,$G5)</f>
        <v>1</v>
      </c>
      <c r="J5" s="43">
        <f t="shared" si="0"/>
        <v>1</v>
      </c>
      <c r="K5" s="43">
        <f t="shared" si="0"/>
        <v>1</v>
      </c>
      <c r="L5" s="30"/>
      <c r="M5" s="30"/>
    </row>
    <row r="6" spans="1:13" ht="111" customHeight="1">
      <c r="A6" s="75" t="s">
        <v>78</v>
      </c>
      <c r="B6" s="71"/>
      <c r="C6" s="66"/>
      <c r="D6" s="82" t="s">
        <v>79</v>
      </c>
      <c r="E6" s="86" t="s">
        <v>80</v>
      </c>
      <c r="F6" s="19">
        <v>1</v>
      </c>
      <c r="G6" s="19">
        <v>1</v>
      </c>
      <c r="H6" s="44">
        <f>IF(OR($F6="N/A",$G6="N/A"),2.5,$F6)</f>
        <v>1</v>
      </c>
      <c r="I6" s="44">
        <f>IF(OR($F6="N/A",$G6="N/A"),2.5,$G6)</f>
        <v>1</v>
      </c>
      <c r="J6" s="45">
        <f t="shared" si="0"/>
        <v>1</v>
      </c>
      <c r="K6" s="45">
        <f t="shared" si="0"/>
        <v>1</v>
      </c>
      <c r="L6" s="30"/>
      <c r="M6" s="30"/>
    </row>
    <row r="7" spans="1:13">
      <c r="E7" s="42"/>
    </row>
  </sheetData>
  <sheetProtection algorithmName="SHA-512" hashValue="pHtz735xxy8cle8tGHn0hf2ptt6ChRxnn63EhqQ4h6lqO4f2NT3ic1OP3h7heaoTB2GkQskLlcGGlA9sx2q6Bg==" saltValue="ujiwCzpAQVB0nQr6X1HaKQ==" spinCount="100000" sheet="1" formatColumns="0" formatRows="0" insertColumns="0" insertRows="0" insertHyperlinks="0" sort="0" autoFilter="0" pivotTables="0"/>
  <autoFilter ref="A2:M6" xr:uid="{FA7079F6-CB49-47A8-A25A-3B781F9DA934}"/>
  <mergeCells count="2">
    <mergeCell ref="F1:M1"/>
    <mergeCell ref="A1:B1"/>
  </mergeCells>
  <conditionalFormatting sqref="F3:G6">
    <cfRule type="expression" dxfId="11" priority="1">
      <formula>AND(NA_Count&gt;1,COUNTIF($F3:$G3,"N/A")&gt;0)</formula>
    </cfRule>
  </conditionalFormatting>
  <dataValidations count="1">
    <dataValidation type="list" allowBlank="1" showInputMessage="1" showErrorMessage="1" sqref="F3:G6" xr:uid="{2403B53D-9434-4ED7-B107-C5D028167112}">
      <formula1>"1,2,3,4,5,N/A"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9DB46-0637-485C-BF39-451739DC2515}">
  <sheetPr>
    <tabColor rgb="FF5BC4F1"/>
  </sheetPr>
  <dimension ref="A1:Q10"/>
  <sheetViews>
    <sheetView showGridLines="0" zoomScaleNormal="100" workbookViewId="0">
      <pane xSplit="5" ySplit="2" topLeftCell="F3" activePane="bottomRight" state="frozenSplit"/>
      <selection pane="bottomRight" activeCell="E3" sqref="E3"/>
      <selection pane="bottomLeft" activeCell="M5" sqref="M5"/>
      <selection pane="topRight" activeCell="M5" sqref="M5"/>
    </sheetView>
  </sheetViews>
  <sheetFormatPr defaultColWidth="8.85546875" defaultRowHeight="14.4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38"/>
  </cols>
  <sheetData>
    <row r="1" spans="1:13" ht="21.75" customHeight="1">
      <c r="A1" s="253" t="s">
        <v>53</v>
      </c>
      <c r="B1" s="254"/>
      <c r="C1" s="76">
        <f>Introduction!Q6</f>
        <v>46073</v>
      </c>
      <c r="D1" s="77" t="s">
        <v>54</v>
      </c>
      <c r="E1" s="76">
        <f>Introduction!T27</f>
        <v>46073</v>
      </c>
      <c r="F1" s="250" t="s">
        <v>55</v>
      </c>
      <c r="G1" s="251"/>
      <c r="H1" s="251"/>
      <c r="I1" s="251"/>
      <c r="J1" s="251"/>
      <c r="K1" s="251"/>
      <c r="L1" s="251"/>
      <c r="M1" s="252"/>
    </row>
    <row r="2" spans="1:13" ht="45.6" customHeight="1">
      <c r="A2" s="78" t="s">
        <v>56</v>
      </c>
      <c r="B2" s="78" t="s">
        <v>57</v>
      </c>
      <c r="C2" s="78" t="s">
        <v>58</v>
      </c>
      <c r="D2" s="78" t="s">
        <v>59</v>
      </c>
      <c r="E2" s="78" t="s">
        <v>60</v>
      </c>
      <c r="F2" s="80" t="s">
        <v>61</v>
      </c>
      <c r="G2" s="80" t="s">
        <v>62</v>
      </c>
      <c r="H2" s="80" t="s">
        <v>63</v>
      </c>
      <c r="I2" s="80" t="s">
        <v>64</v>
      </c>
      <c r="J2" s="80" t="s">
        <v>65</v>
      </c>
      <c r="K2" s="80" t="s">
        <v>66</v>
      </c>
      <c r="L2" s="81" t="s">
        <v>67</v>
      </c>
      <c r="M2" s="81" t="s">
        <v>68</v>
      </c>
    </row>
    <row r="3" spans="1:13" ht="72.75" customHeight="1">
      <c r="A3" s="257" t="s">
        <v>81</v>
      </c>
      <c r="B3" s="87"/>
      <c r="C3" s="87"/>
      <c r="D3" s="82" t="s">
        <v>82</v>
      </c>
      <c r="E3" s="88" t="s">
        <v>83</v>
      </c>
      <c r="F3" s="19">
        <v>1</v>
      </c>
      <c r="G3" s="19">
        <v>1</v>
      </c>
      <c r="H3" s="44">
        <f>IF(OR($F3="N/A",$G3="N/A"),2.5,$F3)</f>
        <v>1</v>
      </c>
      <c r="I3" s="44">
        <f>IF(OR($F3="N/A",$G3="N/A"),2.5,$G3)</f>
        <v>1</v>
      </c>
      <c r="J3" s="255">
        <f>AVERAGE(H3,H4,H5,H6,H7)</f>
        <v>1</v>
      </c>
      <c r="K3" s="255">
        <f>AVERAGE(I3,I4,I5,I6,I7)</f>
        <v>1</v>
      </c>
      <c r="L3" s="30"/>
      <c r="M3" s="30"/>
    </row>
    <row r="4" spans="1:13" ht="72.75" customHeight="1">
      <c r="A4" s="258"/>
      <c r="B4" s="90"/>
      <c r="C4" s="90"/>
      <c r="D4" s="86" t="s">
        <v>84</v>
      </c>
      <c r="E4" s="91" t="s">
        <v>85</v>
      </c>
      <c r="F4" s="19">
        <v>1</v>
      </c>
      <c r="G4" s="19">
        <v>1</v>
      </c>
      <c r="H4" s="44">
        <f t="shared" ref="H4:H10" si="0">IF(OR($F4="N/A",$G4="N/A"),2.5,$F4)</f>
        <v>1</v>
      </c>
      <c r="I4" s="44">
        <f t="shared" ref="I4:I10" si="1">IF(OR($F4="N/A",$G4="N/A"),2.5,$G4)</f>
        <v>1</v>
      </c>
      <c r="J4" s="256"/>
      <c r="K4" s="256"/>
      <c r="L4" s="30"/>
      <c r="M4" s="30"/>
    </row>
    <row r="5" spans="1:13" ht="72.75" customHeight="1">
      <c r="A5" s="258"/>
      <c r="B5" s="90"/>
      <c r="C5" s="90"/>
      <c r="D5" s="92" t="s">
        <v>86</v>
      </c>
      <c r="E5" s="93" t="s">
        <v>87</v>
      </c>
      <c r="F5" s="19">
        <v>1</v>
      </c>
      <c r="G5" s="19">
        <v>1</v>
      </c>
      <c r="H5" s="44">
        <f t="shared" si="0"/>
        <v>1</v>
      </c>
      <c r="I5" s="44">
        <f t="shared" si="1"/>
        <v>1</v>
      </c>
      <c r="J5" s="256"/>
      <c r="K5" s="256"/>
      <c r="L5" s="30"/>
      <c r="M5" s="30"/>
    </row>
    <row r="6" spans="1:13" s="38" customFormat="1" ht="72.75" customHeight="1">
      <c r="A6" s="258"/>
      <c r="B6" s="90"/>
      <c r="C6" s="90"/>
      <c r="D6" s="86" t="s">
        <v>88</v>
      </c>
      <c r="E6" s="94" t="s">
        <v>89</v>
      </c>
      <c r="F6" s="19">
        <v>1</v>
      </c>
      <c r="G6" s="19">
        <v>1</v>
      </c>
      <c r="H6" s="44">
        <f t="shared" si="0"/>
        <v>1</v>
      </c>
      <c r="I6" s="44">
        <f t="shared" si="1"/>
        <v>1</v>
      </c>
      <c r="J6" s="256"/>
      <c r="K6" s="256"/>
      <c r="L6" s="30"/>
      <c r="M6" s="30"/>
    </row>
    <row r="7" spans="1:13" s="38" customFormat="1" ht="72.75" customHeight="1">
      <c r="A7" s="258"/>
      <c r="B7" s="90"/>
      <c r="C7" s="95" t="s">
        <v>58</v>
      </c>
      <c r="D7" s="86" t="s">
        <v>90</v>
      </c>
      <c r="E7" s="96" t="s">
        <v>91</v>
      </c>
      <c r="F7" s="19">
        <v>1</v>
      </c>
      <c r="G7" s="19">
        <v>1</v>
      </c>
      <c r="H7" s="44">
        <f t="shared" si="0"/>
        <v>1</v>
      </c>
      <c r="I7" s="44">
        <f t="shared" si="1"/>
        <v>1</v>
      </c>
      <c r="J7" s="256"/>
      <c r="K7" s="256"/>
      <c r="L7" s="30"/>
      <c r="M7" s="30"/>
    </row>
    <row r="8" spans="1:13" s="38" customFormat="1" ht="75.599999999999994" customHeight="1">
      <c r="A8" s="257" t="s">
        <v>92</v>
      </c>
      <c r="B8" s="87"/>
      <c r="C8" s="87"/>
      <c r="D8" s="86" t="s">
        <v>93</v>
      </c>
      <c r="E8" s="84" t="s">
        <v>94</v>
      </c>
      <c r="F8" s="19">
        <v>1</v>
      </c>
      <c r="G8" s="19">
        <v>1</v>
      </c>
      <c r="H8" s="44">
        <f t="shared" si="0"/>
        <v>1</v>
      </c>
      <c r="I8" s="44">
        <f t="shared" si="1"/>
        <v>1</v>
      </c>
      <c r="J8" s="255">
        <f>AVERAGE(H8,H9)</f>
        <v>1</v>
      </c>
      <c r="K8" s="255">
        <f>AVERAGE(I8,I9)</f>
        <v>1</v>
      </c>
      <c r="L8" s="30"/>
      <c r="M8" s="30"/>
    </row>
    <row r="9" spans="1:13" s="38" customFormat="1" ht="76.349999999999994" customHeight="1">
      <c r="A9" s="259"/>
      <c r="B9" s="97"/>
      <c r="C9" s="97"/>
      <c r="D9" s="86" t="s">
        <v>95</v>
      </c>
      <c r="E9" s="83" t="s">
        <v>96</v>
      </c>
      <c r="F9" s="19">
        <v>1</v>
      </c>
      <c r="G9" s="19">
        <v>1</v>
      </c>
      <c r="H9" s="44">
        <f t="shared" si="0"/>
        <v>1</v>
      </c>
      <c r="I9" s="44">
        <f t="shared" si="1"/>
        <v>1</v>
      </c>
      <c r="J9" s="260"/>
      <c r="K9" s="260"/>
      <c r="L9" s="30"/>
      <c r="M9" s="30"/>
    </row>
    <row r="10" spans="1:13" s="38" customFormat="1" ht="83.1" customHeight="1">
      <c r="A10" s="99" t="s">
        <v>97</v>
      </c>
      <c r="B10" s="66"/>
      <c r="C10" s="66"/>
      <c r="D10" s="82" t="s">
        <v>98</v>
      </c>
      <c r="E10" s="100" t="s">
        <v>99</v>
      </c>
      <c r="F10" s="19">
        <v>1</v>
      </c>
      <c r="G10" s="19">
        <v>1</v>
      </c>
      <c r="H10" s="44">
        <f t="shared" si="0"/>
        <v>1</v>
      </c>
      <c r="I10" s="44">
        <f t="shared" si="1"/>
        <v>1</v>
      </c>
      <c r="J10" s="98">
        <f>H10</f>
        <v>1</v>
      </c>
      <c r="K10" s="98">
        <f>I10</f>
        <v>1</v>
      </c>
      <c r="L10" s="30"/>
      <c r="M10" s="30"/>
    </row>
  </sheetData>
  <sheetProtection algorithmName="SHA-512" hashValue="evVrlgvHqZpaiHFdYaPMVIw4Z2TaA6CCx/oNab2H3tBoL+FXxCPdL6WghgOKHSc4HcQkSzUp6xl4KFl3Dj3kGg==" saltValue="EhEly27u9vZa3XLImsLTgg==" spinCount="100000" sheet="1" formatColumns="0" formatRows="0" insertColumns="0" insertRows="0" insertHyperlinks="0" sort="0" autoFilter="0" pivotTables="0"/>
  <autoFilter ref="A2:M10" xr:uid="{FA7079F6-CB49-47A8-A25A-3B781F9DA934}"/>
  <mergeCells count="8">
    <mergeCell ref="F1:M1"/>
    <mergeCell ref="K3:K7"/>
    <mergeCell ref="A3:A7"/>
    <mergeCell ref="A8:A9"/>
    <mergeCell ref="J3:J7"/>
    <mergeCell ref="J8:J9"/>
    <mergeCell ref="K8:K9"/>
    <mergeCell ref="A1:B1"/>
  </mergeCells>
  <conditionalFormatting sqref="F3:G10">
    <cfRule type="expression" dxfId="10" priority="1">
      <formula>AND(NA_Count&gt;1,COUNTIF($F3:$G3,"N/A")&gt;0)</formula>
    </cfRule>
  </conditionalFormatting>
  <dataValidations count="2">
    <dataValidation type="list" allowBlank="1" showInputMessage="1" showErrorMessage="1" sqref="F3:G6 F8:G10" xr:uid="{AA37C2D5-C3D6-42FF-B293-D893A95CF0EB}">
      <formula1>"1,2,3,4,5,N/A"</formula1>
    </dataValidation>
    <dataValidation type="list" allowBlank="1" showInputMessage="1" showErrorMessage="1" sqref="F7:G7" xr:uid="{7E81195C-E135-47A3-8998-735DE1354B77}">
      <formula1>"1,2,3,4,5"</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66B2E-CE7A-49EC-AD7A-304AD9F54BE7}">
  <sheetPr>
    <tabColor rgb="FF918CEA"/>
  </sheetPr>
  <dimension ref="A1:Q17"/>
  <sheetViews>
    <sheetView showGridLines="0" topLeftCell="D1" zoomScaleNormal="100" zoomScaleSheetLayoutView="50" workbookViewId="0">
      <pane ySplit="2" topLeftCell="A7" activePane="bottomLeft" state="frozen"/>
      <selection pane="bottomLeft" activeCell="E7" sqref="E7"/>
    </sheetView>
  </sheetViews>
  <sheetFormatPr defaultColWidth="8.85546875" defaultRowHeight="14.4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38"/>
  </cols>
  <sheetData>
    <row r="1" spans="1:13" ht="16.350000000000001" customHeight="1" thickBot="1">
      <c r="A1" s="253" t="s">
        <v>53</v>
      </c>
      <c r="B1" s="254"/>
      <c r="C1" s="76">
        <f>Introduction!Q6</f>
        <v>46073</v>
      </c>
      <c r="D1" s="77" t="s">
        <v>54</v>
      </c>
      <c r="E1" s="76">
        <f>Introduction!T27</f>
        <v>46073</v>
      </c>
      <c r="F1" s="250" t="s">
        <v>55</v>
      </c>
      <c r="G1" s="251"/>
      <c r="H1" s="251"/>
      <c r="I1" s="251"/>
      <c r="J1" s="251"/>
      <c r="K1" s="251"/>
      <c r="L1" s="251"/>
      <c r="M1" s="252"/>
    </row>
    <row r="2" spans="1:13" ht="45.6" customHeight="1">
      <c r="A2" s="78" t="s">
        <v>56</v>
      </c>
      <c r="B2" s="78" t="s">
        <v>57</v>
      </c>
      <c r="C2" s="78" t="s">
        <v>58</v>
      </c>
      <c r="D2" s="78" t="s">
        <v>59</v>
      </c>
      <c r="E2" s="78" t="s">
        <v>60</v>
      </c>
      <c r="F2" s="80" t="s">
        <v>61</v>
      </c>
      <c r="G2" s="80" t="s">
        <v>62</v>
      </c>
      <c r="H2" s="80" t="s">
        <v>63</v>
      </c>
      <c r="I2" s="80" t="s">
        <v>64</v>
      </c>
      <c r="J2" s="80" t="s">
        <v>65</v>
      </c>
      <c r="K2" s="80" t="s">
        <v>66</v>
      </c>
      <c r="L2" s="81" t="s">
        <v>67</v>
      </c>
      <c r="M2" s="81" t="s">
        <v>68</v>
      </c>
    </row>
    <row r="3" spans="1:13" ht="83.1" customHeight="1">
      <c r="A3" s="269" t="s">
        <v>100</v>
      </c>
      <c r="B3" s="87"/>
      <c r="C3" s="101" t="s">
        <v>58</v>
      </c>
      <c r="D3" s="86" t="s">
        <v>101</v>
      </c>
      <c r="E3" s="96" t="s">
        <v>102</v>
      </c>
      <c r="F3" s="19">
        <v>1</v>
      </c>
      <c r="G3" s="19">
        <v>1</v>
      </c>
      <c r="H3" s="102">
        <f>IF(OR($F3="N/A",$G3="N/A"),2.5,$F3)</f>
        <v>1</v>
      </c>
      <c r="I3" s="102">
        <f>IF(OR($F3="N/A",$G3="N/A"),2.5,$G3)</f>
        <v>1</v>
      </c>
      <c r="J3" s="255">
        <f>AVERAGE(H3,H4,H6,H10)</f>
        <v>1</v>
      </c>
      <c r="K3" s="255">
        <f>AVERAGE(I3,I4,I6,I10)</f>
        <v>1</v>
      </c>
      <c r="L3" s="30"/>
      <c r="M3" s="30"/>
    </row>
    <row r="4" spans="1:13" ht="70.349999999999994" customHeight="1">
      <c r="A4" s="270"/>
      <c r="B4" s="90"/>
      <c r="C4" s="90"/>
      <c r="D4" s="272" t="s">
        <v>103</v>
      </c>
      <c r="E4" s="103" t="s">
        <v>104</v>
      </c>
      <c r="F4" s="19">
        <v>1</v>
      </c>
      <c r="G4" s="19">
        <v>1</v>
      </c>
      <c r="H4" s="261">
        <f>AVERAGE(IF(OR($F4="N/A",$G4="N/A"),2.5,$F4),IF(OR($F5="N/A",$G5="N/A"),2.5,$F5))</f>
        <v>1</v>
      </c>
      <c r="I4" s="261">
        <f>AVERAGE(IF(OR($F4="N/A",$G4="N/A"),2.5,$G4),IF(OR($F5="N/A",$G5="N/A"),2.5,$G5))</f>
        <v>1</v>
      </c>
      <c r="J4" s="256"/>
      <c r="K4" s="256"/>
      <c r="L4" s="30"/>
      <c r="M4" s="30"/>
    </row>
    <row r="5" spans="1:13" ht="93.6" customHeight="1">
      <c r="A5" s="270"/>
      <c r="B5" s="90"/>
      <c r="C5" s="95" t="s">
        <v>58</v>
      </c>
      <c r="D5" s="273"/>
      <c r="E5" s="104" t="s">
        <v>105</v>
      </c>
      <c r="F5" s="19">
        <v>1</v>
      </c>
      <c r="G5" s="19">
        <v>1</v>
      </c>
      <c r="H5" s="262"/>
      <c r="I5" s="262"/>
      <c r="J5" s="256"/>
      <c r="K5" s="256"/>
      <c r="L5" s="30"/>
      <c r="M5" s="30"/>
    </row>
    <row r="6" spans="1:13" s="38" customFormat="1" ht="102" customHeight="1">
      <c r="A6" s="270"/>
      <c r="B6" s="90"/>
      <c r="C6" s="95" t="s">
        <v>58</v>
      </c>
      <c r="D6" s="274" t="s">
        <v>106</v>
      </c>
      <c r="E6" s="105" t="s">
        <v>107</v>
      </c>
      <c r="F6" s="19">
        <v>1</v>
      </c>
      <c r="G6" s="19">
        <v>1</v>
      </c>
      <c r="H6" s="261">
        <f>AVERAGE(IF(OR($F6="N/A",$G6="N/A"),2.5,$F6),IF(OR($F7="N/A",$G7="N/A"),2.5,$F7),IF(OR($F8="N/A",$G8="N/A"),2.5,$F8),IF(OR($F9="N/A",$G9="N/A"),2.5,$F9))</f>
        <v>1</v>
      </c>
      <c r="I6" s="261">
        <f>AVERAGE(IF(OR($F6="N/A",$G6="N/A"),2.5,$G6),IF(OR($F7="N/A",$G7="N/A"),2.5,$G7),IF(OR($F8="N/A",$G8="N/A"),2.5,$G8),IF(OR($F9="N/A",$G9="N/A"),2.5,$G9))</f>
        <v>1</v>
      </c>
      <c r="J6" s="256"/>
      <c r="K6" s="256"/>
      <c r="L6" s="30"/>
      <c r="M6" s="30"/>
    </row>
    <row r="7" spans="1:13" s="38" customFormat="1" ht="102" customHeight="1">
      <c r="A7" s="270"/>
      <c r="B7" s="90"/>
      <c r="C7" s="95" t="s">
        <v>58</v>
      </c>
      <c r="D7" s="275"/>
      <c r="E7" s="106" t="s">
        <v>108</v>
      </c>
      <c r="F7" s="19">
        <v>1</v>
      </c>
      <c r="G7" s="19">
        <v>1</v>
      </c>
      <c r="H7" s="262"/>
      <c r="I7" s="262"/>
      <c r="J7" s="256"/>
      <c r="K7" s="256"/>
      <c r="L7" s="30"/>
      <c r="M7" s="30"/>
    </row>
    <row r="8" spans="1:13" s="38" customFormat="1" ht="102" customHeight="1">
      <c r="A8" s="270"/>
      <c r="B8" s="90"/>
      <c r="C8" s="95" t="s">
        <v>58</v>
      </c>
      <c r="D8" s="275"/>
      <c r="E8" s="107" t="s">
        <v>109</v>
      </c>
      <c r="F8" s="19">
        <v>1</v>
      </c>
      <c r="G8" s="19">
        <v>1</v>
      </c>
      <c r="H8" s="262"/>
      <c r="I8" s="262"/>
      <c r="J8" s="256"/>
      <c r="K8" s="256"/>
      <c r="L8" s="30"/>
      <c r="M8" s="30"/>
    </row>
    <row r="9" spans="1:13" s="38" customFormat="1" ht="102" customHeight="1">
      <c r="A9" s="270"/>
      <c r="B9" s="90"/>
      <c r="C9" s="95" t="s">
        <v>58</v>
      </c>
      <c r="D9" s="275"/>
      <c r="E9" s="104" t="s">
        <v>110</v>
      </c>
      <c r="F9" s="19">
        <v>1</v>
      </c>
      <c r="G9" s="19">
        <v>1</v>
      </c>
      <c r="H9" s="262"/>
      <c r="I9" s="262"/>
      <c r="J9" s="256"/>
      <c r="K9" s="256"/>
      <c r="L9" s="30"/>
      <c r="M9" s="30"/>
    </row>
    <row r="10" spans="1:13" s="38" customFormat="1" ht="46.35" customHeight="1">
      <c r="A10" s="270"/>
      <c r="B10" s="66"/>
      <c r="C10" s="66"/>
      <c r="D10" s="86" t="s">
        <v>111</v>
      </c>
      <c r="E10" s="108" t="s">
        <v>112</v>
      </c>
      <c r="F10" s="19">
        <v>1</v>
      </c>
      <c r="G10" s="19">
        <v>1</v>
      </c>
      <c r="H10" s="102">
        <f>IF(OR($F10="N/A",$G10="N/A"),2.5,$F10)</f>
        <v>1</v>
      </c>
      <c r="I10" s="102">
        <f>IF(OR($F10="N/A",$G10="N/A"),2.5,$G10)</f>
        <v>1</v>
      </c>
      <c r="J10" s="256"/>
      <c r="K10" s="256"/>
      <c r="L10" s="30"/>
      <c r="M10" s="30"/>
    </row>
    <row r="11" spans="1:13" s="38" customFormat="1" ht="78" customHeight="1">
      <c r="A11" s="109" t="s">
        <v>113</v>
      </c>
      <c r="B11" s="70"/>
      <c r="C11" s="66"/>
      <c r="D11" s="82" t="s">
        <v>114</v>
      </c>
      <c r="E11" s="110" t="s">
        <v>115</v>
      </c>
      <c r="F11" s="19">
        <v>1</v>
      </c>
      <c r="G11" s="19">
        <v>1</v>
      </c>
      <c r="H11" s="102">
        <f t="shared" ref="H11:H15" si="0">IF(OR($F11="N/A",$G11="N/A"),2.5,$F11)</f>
        <v>1</v>
      </c>
      <c r="I11" s="102">
        <f t="shared" ref="I11:I15" si="1">IF(OR($F11="N/A",$G11="N/A"),2.5,$G11)</f>
        <v>1</v>
      </c>
      <c r="J11" s="45">
        <f>H11</f>
        <v>1</v>
      </c>
      <c r="K11" s="45">
        <f>I11</f>
        <v>1</v>
      </c>
      <c r="L11" s="30"/>
      <c r="M11" s="30"/>
    </row>
    <row r="12" spans="1:13" s="38" customFormat="1" ht="76.349999999999994" customHeight="1">
      <c r="A12" s="267" t="s">
        <v>116</v>
      </c>
      <c r="B12" s="90"/>
      <c r="C12" s="90"/>
      <c r="D12" s="111" t="s">
        <v>117</v>
      </c>
      <c r="E12" s="100" t="s">
        <v>118</v>
      </c>
      <c r="F12" s="19">
        <v>1</v>
      </c>
      <c r="G12" s="19">
        <v>1</v>
      </c>
      <c r="H12" s="102">
        <f t="shared" si="0"/>
        <v>1</v>
      </c>
      <c r="I12" s="102">
        <f t="shared" si="1"/>
        <v>1</v>
      </c>
      <c r="J12" s="255">
        <f>AVERAGE(H12,H13)</f>
        <v>1</v>
      </c>
      <c r="K12" s="255">
        <f>AVERAGE(I12,I13)</f>
        <v>1</v>
      </c>
      <c r="L12" s="30"/>
      <c r="M12" s="30"/>
    </row>
    <row r="13" spans="1:13" s="38" customFormat="1" ht="72" customHeight="1">
      <c r="A13" s="271"/>
      <c r="B13" s="66"/>
      <c r="C13" s="112" t="s">
        <v>58</v>
      </c>
      <c r="D13" s="86" t="s">
        <v>119</v>
      </c>
      <c r="E13" s="113" t="s">
        <v>120</v>
      </c>
      <c r="F13" s="19">
        <v>1</v>
      </c>
      <c r="G13" s="19">
        <v>1</v>
      </c>
      <c r="H13" s="102">
        <f t="shared" si="0"/>
        <v>1</v>
      </c>
      <c r="I13" s="102">
        <f t="shared" si="1"/>
        <v>1</v>
      </c>
      <c r="J13" s="260"/>
      <c r="K13" s="260"/>
      <c r="L13" s="30"/>
      <c r="M13" s="30"/>
    </row>
    <row r="14" spans="1:13" s="38" customFormat="1" ht="73.349999999999994" customHeight="1">
      <c r="A14" s="264" t="s">
        <v>121</v>
      </c>
      <c r="B14" s="114" t="s">
        <v>122</v>
      </c>
      <c r="C14" s="95" t="s">
        <v>58</v>
      </c>
      <c r="D14" s="115" t="s">
        <v>123</v>
      </c>
      <c r="E14" s="96" t="s">
        <v>124</v>
      </c>
      <c r="F14" s="19">
        <v>1</v>
      </c>
      <c r="G14" s="19">
        <v>1</v>
      </c>
      <c r="H14" s="102">
        <f t="shared" si="0"/>
        <v>1</v>
      </c>
      <c r="I14" s="102">
        <f t="shared" si="1"/>
        <v>1</v>
      </c>
      <c r="J14" s="256">
        <f>AVERAGE(H14,H15)</f>
        <v>1</v>
      </c>
      <c r="K14" s="256">
        <f>AVERAGE(I14,I15)</f>
        <v>1</v>
      </c>
      <c r="L14" s="30"/>
      <c r="M14" s="30"/>
    </row>
    <row r="15" spans="1:13" s="38" customFormat="1" ht="73.349999999999994" customHeight="1">
      <c r="A15" s="264"/>
      <c r="B15" s="116"/>
      <c r="C15" s="117"/>
      <c r="D15" s="118" t="s">
        <v>125</v>
      </c>
      <c r="E15" s="119" t="s">
        <v>126</v>
      </c>
      <c r="F15" s="19">
        <v>1</v>
      </c>
      <c r="G15" s="19">
        <v>1</v>
      </c>
      <c r="H15" s="102">
        <f t="shared" si="0"/>
        <v>1</v>
      </c>
      <c r="I15" s="102">
        <f t="shared" si="1"/>
        <v>1</v>
      </c>
      <c r="J15" s="256"/>
      <c r="K15" s="256"/>
      <c r="L15" s="30"/>
      <c r="M15" s="30"/>
    </row>
    <row r="16" spans="1:13" s="38" customFormat="1" ht="73.349999999999994" customHeight="1">
      <c r="A16" s="267" t="s">
        <v>127</v>
      </c>
      <c r="B16" s="120"/>
      <c r="C16" s="121" t="s">
        <v>58</v>
      </c>
      <c r="D16" s="265" t="s">
        <v>128</v>
      </c>
      <c r="E16" s="122" t="s">
        <v>129</v>
      </c>
      <c r="F16" s="19">
        <v>1</v>
      </c>
      <c r="G16" s="19">
        <v>1</v>
      </c>
      <c r="H16" s="261">
        <f>AVERAGE(IF(OR($F16="N/A",$G16="N/A"),2.5,$F16),IF(OR($F17="N/A",$G17="N/A"),2.5,$F17))</f>
        <v>1</v>
      </c>
      <c r="I16" s="261">
        <f>AVERAGE(IF(OR($F16="N/A",$G16="N/A"),2.5,$G16),IF(OR($F17="N/A",$G17="N/A"),2.5,$G17))</f>
        <v>1</v>
      </c>
      <c r="J16" s="255">
        <f>H16</f>
        <v>1</v>
      </c>
      <c r="K16" s="255">
        <f>I16</f>
        <v>1</v>
      </c>
      <c r="L16" s="30"/>
      <c r="M16" s="30"/>
    </row>
    <row r="17" spans="1:13" s="38" customFormat="1" ht="73.349999999999994" customHeight="1">
      <c r="A17" s="268"/>
      <c r="B17" s="123"/>
      <c r="C17" s="95" t="s">
        <v>58</v>
      </c>
      <c r="D17" s="266"/>
      <c r="E17" s="124" t="s">
        <v>130</v>
      </c>
      <c r="F17" s="19">
        <v>1</v>
      </c>
      <c r="G17" s="19">
        <v>1</v>
      </c>
      <c r="H17" s="263"/>
      <c r="I17" s="263"/>
      <c r="J17" s="260"/>
      <c r="K17" s="260"/>
      <c r="L17" s="30"/>
      <c r="M17" s="30"/>
    </row>
  </sheetData>
  <sheetProtection algorithmName="SHA-512" hashValue="rskAKxGRngHGr6JGNaqhX2WN+tWcROif2gfyH4o/dGFF9+WmOJ31+4MYjYQ/Xfb3PnswGsEeusZIHrEdGioOeA==" saltValue="djXCFbtbJi2oHKPtOXnPsA==" spinCount="100000" sheet="1" formatColumns="0" formatRows="0" insertColumns="0" insertRows="0" insertHyperlinks="0" sort="0" autoFilter="0" pivotTables="0"/>
  <autoFilter ref="A2:M17" xr:uid="{FA7079F6-CB49-47A8-A25A-3B781F9DA934}"/>
  <mergeCells count="23">
    <mergeCell ref="A1:B1"/>
    <mergeCell ref="H16:H17"/>
    <mergeCell ref="I16:I17"/>
    <mergeCell ref="J16:J17"/>
    <mergeCell ref="K16:K17"/>
    <mergeCell ref="J12:J13"/>
    <mergeCell ref="K12:K13"/>
    <mergeCell ref="J14:J15"/>
    <mergeCell ref="K14:K15"/>
    <mergeCell ref="A14:A15"/>
    <mergeCell ref="D16:D17"/>
    <mergeCell ref="A16:A17"/>
    <mergeCell ref="A3:A10"/>
    <mergeCell ref="A12:A13"/>
    <mergeCell ref="D4:D5"/>
    <mergeCell ref="D6:D9"/>
    <mergeCell ref="F1:M1"/>
    <mergeCell ref="J3:J10"/>
    <mergeCell ref="K3:K10"/>
    <mergeCell ref="H4:H5"/>
    <mergeCell ref="I4:I5"/>
    <mergeCell ref="H6:H9"/>
    <mergeCell ref="I6:I9"/>
  </mergeCells>
  <conditionalFormatting sqref="F3:G17">
    <cfRule type="expression" dxfId="9" priority="1">
      <formula>AND(NA_Count&gt;1,COUNTIF($F3:$G3,"N/A")&gt;0)</formula>
    </cfRule>
  </conditionalFormatting>
  <dataValidations count="2">
    <dataValidation type="list" allowBlank="1" showInputMessage="1" showErrorMessage="1" sqref="F4:G4 F10:G12 F15:G15" xr:uid="{045639EA-DA60-4712-8B3C-C8AA1A9CDD10}">
      <formula1>"1,2,3,4,5,N/A"</formula1>
    </dataValidation>
    <dataValidation type="list" allowBlank="1" showInputMessage="1" showErrorMessage="1" sqref="F3:G3 F5:G9 F13:G14 F16:G17" xr:uid="{F642091F-8F9B-448F-A19A-DE6FAEAB5245}">
      <formula1>"1,2,3,4,5"</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D4D-850B-408B-B00E-053C76C61B31}">
  <sheetPr>
    <tabColor rgb="FFFAB746"/>
  </sheetPr>
  <dimension ref="A1:M6"/>
  <sheetViews>
    <sheetView showGridLines="0" zoomScaleNormal="100" workbookViewId="0">
      <pane xSplit="5" ySplit="2" topLeftCell="F3" activePane="bottomRight" state="frozenSplit"/>
      <selection pane="bottomRight" activeCell="D16" sqref="D16"/>
      <selection pane="bottomLeft" activeCell="M5" sqref="M5"/>
      <selection pane="topRight" activeCell="M5" sqref="M5"/>
    </sheetView>
  </sheetViews>
  <sheetFormatPr defaultColWidth="8.85546875" defaultRowHeight="14.45"/>
  <cols>
    <col min="1" max="1" width="38.85546875" customWidth="1"/>
    <col min="2" max="2" width="22.85546875" customWidth="1"/>
    <col min="3" max="3" width="17.28515625" customWidth="1"/>
    <col min="4" max="4" width="33.28515625" customWidth="1"/>
    <col min="5" max="5" width="54.7109375" customWidth="1"/>
    <col min="6" max="6" width="13.28515625" customWidth="1"/>
    <col min="7" max="7" width="13.42578125" customWidth="1"/>
    <col min="8" max="11" width="15.7109375" style="6" customWidth="1"/>
    <col min="12" max="13" width="60.7109375" customWidth="1"/>
  </cols>
  <sheetData>
    <row r="1" spans="1:13" ht="15.6" customHeight="1">
      <c r="A1" s="253" t="s">
        <v>53</v>
      </c>
      <c r="B1" s="254"/>
      <c r="C1" s="76">
        <f>Introduction!Q6</f>
        <v>46073</v>
      </c>
      <c r="D1" s="77" t="s">
        <v>54</v>
      </c>
      <c r="E1" s="76">
        <f>Introduction!T27</f>
        <v>46073</v>
      </c>
      <c r="F1" s="250" t="s">
        <v>55</v>
      </c>
      <c r="G1" s="251"/>
      <c r="H1" s="251"/>
      <c r="I1" s="251"/>
      <c r="J1" s="251"/>
      <c r="K1" s="251"/>
      <c r="L1" s="251"/>
      <c r="M1" s="252"/>
    </row>
    <row r="2" spans="1:13" ht="45.6" customHeight="1">
      <c r="A2" s="78" t="s">
        <v>56</v>
      </c>
      <c r="B2" s="78" t="s">
        <v>57</v>
      </c>
      <c r="C2" s="78" t="s">
        <v>58</v>
      </c>
      <c r="D2" s="78" t="s">
        <v>59</v>
      </c>
      <c r="E2" s="78" t="s">
        <v>60</v>
      </c>
      <c r="F2" s="80" t="s">
        <v>61</v>
      </c>
      <c r="G2" s="80" t="s">
        <v>62</v>
      </c>
      <c r="H2" s="80" t="s">
        <v>63</v>
      </c>
      <c r="I2" s="80" t="s">
        <v>64</v>
      </c>
      <c r="J2" s="80" t="s">
        <v>65</v>
      </c>
      <c r="K2" s="80" t="s">
        <v>66</v>
      </c>
      <c r="L2" s="81" t="s">
        <v>67</v>
      </c>
      <c r="M2" s="81" t="s">
        <v>68</v>
      </c>
    </row>
    <row r="3" spans="1:13" ht="83.1" customHeight="1">
      <c r="A3" s="277" t="s">
        <v>131</v>
      </c>
      <c r="B3" s="90"/>
      <c r="C3" s="90"/>
      <c r="D3" s="272" t="s">
        <v>132</v>
      </c>
      <c r="E3" s="103" t="s">
        <v>133</v>
      </c>
      <c r="F3" s="19">
        <v>1</v>
      </c>
      <c r="G3" s="19">
        <v>1</v>
      </c>
      <c r="H3" s="276">
        <f>AVERAGE(IF(OR($F3="N/A",$G3="N/A"),2.5,$F3),IF(OR($F4="N/A",$G4="N/A"),2.5,$F4))</f>
        <v>1</v>
      </c>
      <c r="I3" s="276">
        <f>AVERAGE(IF(OR($F3="N/A",$G3="N/A"),2.5,$G3),IF(OR($F4="N/A",$G4="N/A"),2.5,$G4))</f>
        <v>1</v>
      </c>
      <c r="J3" s="255">
        <f>AVERAGE(H3,H5)</f>
        <v>1</v>
      </c>
      <c r="K3" s="255">
        <f>AVERAGE(I3,I5)</f>
        <v>1</v>
      </c>
      <c r="L3" s="30"/>
      <c r="M3" s="30"/>
    </row>
    <row r="4" spans="1:13" ht="83.1" customHeight="1">
      <c r="A4" s="278"/>
      <c r="B4" s="90"/>
      <c r="C4" s="95" t="s">
        <v>58</v>
      </c>
      <c r="D4" s="273"/>
      <c r="E4" s="125" t="s">
        <v>134</v>
      </c>
      <c r="F4" s="19">
        <v>1</v>
      </c>
      <c r="G4" s="19">
        <v>1</v>
      </c>
      <c r="H4" s="276"/>
      <c r="I4" s="276"/>
      <c r="J4" s="256"/>
      <c r="K4" s="256"/>
      <c r="L4" s="30"/>
      <c r="M4" s="30"/>
    </row>
    <row r="5" spans="1:13" ht="90" customHeight="1">
      <c r="A5" s="279"/>
      <c r="B5" s="66"/>
      <c r="C5" s="90"/>
      <c r="D5" s="83" t="s">
        <v>135</v>
      </c>
      <c r="E5" s="103" t="s">
        <v>136</v>
      </c>
      <c r="F5" s="19">
        <v>1</v>
      </c>
      <c r="G5" s="19">
        <v>1</v>
      </c>
      <c r="H5" s="44">
        <f>IF(OR($F5="N/A",$G5="N/A"),2.5,$F5)</f>
        <v>1</v>
      </c>
      <c r="I5" s="44">
        <f>IF(OR($F5="N/A",$G5="N/A"),2.5,$G5)</f>
        <v>1</v>
      </c>
      <c r="J5" s="260"/>
      <c r="K5" s="260"/>
      <c r="L5" s="30"/>
      <c r="M5" s="30"/>
    </row>
    <row r="6" spans="1:13" ht="92.25" customHeight="1">
      <c r="A6" s="126" t="s">
        <v>137</v>
      </c>
      <c r="B6" s="66"/>
      <c r="C6" s="112" t="s">
        <v>58</v>
      </c>
      <c r="D6" s="100" t="s">
        <v>138</v>
      </c>
      <c r="E6" s="127" t="s">
        <v>139</v>
      </c>
      <c r="F6" s="19">
        <v>1</v>
      </c>
      <c r="G6" s="19">
        <v>1</v>
      </c>
      <c r="H6" s="44">
        <f>IF(OR($F6="N/A",$G6="N/A"),2.5,$F6)</f>
        <v>1</v>
      </c>
      <c r="I6" s="44">
        <f>IF(OR($F6="N/A",$G6="N/A"),2.5,$G6)</f>
        <v>1</v>
      </c>
      <c r="J6" s="98">
        <f>H6</f>
        <v>1</v>
      </c>
      <c r="K6" s="98">
        <f>I6</f>
        <v>1</v>
      </c>
      <c r="L6" s="30"/>
      <c r="M6" s="30"/>
    </row>
  </sheetData>
  <sheetProtection algorithmName="SHA-512" hashValue="NBDgCm/XE1EAogUh3BXn5UMm8iqTIryp6TbvOSZS8QNEBLdvlwKvt0JUiLB3UkPsMCYn5tghDSd0UHhs541/Mw==" saltValue="xx6yZk656JNYyBj5JNYq8w==" spinCount="100000" sheet="1" formatColumns="0" formatRows="0" insertColumns="0" insertRows="0" insertHyperlinks="0" sort="0" autoFilter="0" pivotTables="0"/>
  <autoFilter ref="A2:M6" xr:uid="{FA7079F6-CB49-47A8-A25A-3B781F9DA934}"/>
  <mergeCells count="8">
    <mergeCell ref="F1:M1"/>
    <mergeCell ref="H3:H4"/>
    <mergeCell ref="I3:I4"/>
    <mergeCell ref="A3:A5"/>
    <mergeCell ref="D3:D4"/>
    <mergeCell ref="J3:J5"/>
    <mergeCell ref="K3:K5"/>
    <mergeCell ref="A1:B1"/>
  </mergeCells>
  <conditionalFormatting sqref="F3:G6">
    <cfRule type="expression" dxfId="8" priority="1">
      <formula>AND(NA_Count&gt;1,COUNTIF($F3:$G3,"N/A")&gt;0)</formula>
    </cfRule>
  </conditionalFormatting>
  <dataValidations count="2">
    <dataValidation type="list" allowBlank="1" showInputMessage="1" showErrorMessage="1" sqref="F3:G3 F5:G5" xr:uid="{10F73090-5626-4819-8921-8A75756FF07E}">
      <formula1>"1,2,3,4,5,N/A"</formula1>
    </dataValidation>
    <dataValidation type="list" allowBlank="1" showInputMessage="1" showErrorMessage="1" sqref="F4:G4 F6:G6" xr:uid="{DA5F2496-E2C6-4DA8-B96F-7BEF08865306}">
      <formula1>"1,2,3,4,5"</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63AB-708F-44B4-A324-F21EADED9129}">
  <sheetPr>
    <tabColor rgb="FFF75E74"/>
  </sheetPr>
  <dimension ref="A1:Q4"/>
  <sheetViews>
    <sheetView showGridLines="0" zoomScaleNormal="100" workbookViewId="0">
      <pane xSplit="5" ySplit="2" topLeftCell="F3" activePane="bottomRight" state="frozen"/>
      <selection pane="bottomRight" activeCell="G10" sqref="G10"/>
      <selection pane="bottomLeft" activeCell="M5" sqref="M5"/>
      <selection pane="topRight" activeCell="M5" sqref="M5"/>
    </sheetView>
  </sheetViews>
  <sheetFormatPr defaultColWidth="8.85546875" defaultRowHeight="14.4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 min="14" max="17" width="8.85546875" style="38"/>
  </cols>
  <sheetData>
    <row r="1" spans="1:13" ht="16.350000000000001" customHeight="1" thickBot="1">
      <c r="A1" s="253" t="s">
        <v>53</v>
      </c>
      <c r="B1" s="254"/>
      <c r="C1" s="76">
        <f>Introduction!Q6</f>
        <v>46073</v>
      </c>
      <c r="D1" s="77" t="s">
        <v>54</v>
      </c>
      <c r="E1" s="76">
        <f>Introduction!T27</f>
        <v>46073</v>
      </c>
      <c r="F1" s="250" t="s">
        <v>55</v>
      </c>
      <c r="G1" s="251"/>
      <c r="H1" s="251"/>
      <c r="I1" s="251"/>
      <c r="J1" s="251"/>
      <c r="K1" s="251"/>
      <c r="L1" s="251"/>
      <c r="M1" s="252"/>
    </row>
    <row r="2" spans="1:13" ht="45.6" customHeight="1">
      <c r="A2" s="78" t="s">
        <v>56</v>
      </c>
      <c r="B2" s="78" t="s">
        <v>57</v>
      </c>
      <c r="C2" s="78" t="s">
        <v>58</v>
      </c>
      <c r="D2" s="78" t="s">
        <v>59</v>
      </c>
      <c r="E2" s="78" t="s">
        <v>60</v>
      </c>
      <c r="F2" s="80" t="s">
        <v>61</v>
      </c>
      <c r="G2" s="80" t="s">
        <v>62</v>
      </c>
      <c r="H2" s="80" t="s">
        <v>63</v>
      </c>
      <c r="I2" s="80" t="s">
        <v>64</v>
      </c>
      <c r="J2" s="80" t="s">
        <v>65</v>
      </c>
      <c r="K2" s="80" t="s">
        <v>66</v>
      </c>
      <c r="L2" s="81" t="s">
        <v>67</v>
      </c>
      <c r="M2" s="81" t="s">
        <v>68</v>
      </c>
    </row>
    <row r="3" spans="1:13" ht="90.6" customHeight="1">
      <c r="A3" s="128" t="s">
        <v>140</v>
      </c>
      <c r="B3" s="129"/>
      <c r="C3" s="130"/>
      <c r="D3" s="131" t="s">
        <v>141</v>
      </c>
      <c r="E3" s="103" t="s">
        <v>142</v>
      </c>
      <c r="F3" s="19">
        <v>1</v>
      </c>
      <c r="G3" s="19">
        <v>1</v>
      </c>
      <c r="H3" s="102">
        <f>IF(OR($F3="N/A",$G3="N/A"),2.5,$F3)</f>
        <v>1</v>
      </c>
      <c r="I3" s="102">
        <f>IF(OR($F3="N/A",$G3="N/A"),2.5,$G3)</f>
        <v>1</v>
      </c>
      <c r="J3" s="89">
        <f t="shared" ref="J3:K4" si="0">H3</f>
        <v>1</v>
      </c>
      <c r="K3" s="89">
        <f t="shared" si="0"/>
        <v>1</v>
      </c>
      <c r="L3" s="30"/>
      <c r="M3" s="30"/>
    </row>
    <row r="4" spans="1:13" ht="90.6" customHeight="1">
      <c r="A4" s="132" t="s">
        <v>143</v>
      </c>
      <c r="B4" s="133"/>
      <c r="C4" s="133"/>
      <c r="D4" s="134" t="s">
        <v>144</v>
      </c>
      <c r="E4" s="135" t="s">
        <v>145</v>
      </c>
      <c r="F4" s="19">
        <v>1</v>
      </c>
      <c r="G4" s="19">
        <v>1</v>
      </c>
      <c r="H4" s="102">
        <f>IF(OR($F4="N/A",$G4="N/A"),2.5,$F4)</f>
        <v>1</v>
      </c>
      <c r="I4" s="102">
        <f>IF(OR($F4="N/A",$G4="N/A"),2.5,$G4)</f>
        <v>1</v>
      </c>
      <c r="J4" s="45">
        <f t="shared" si="0"/>
        <v>1</v>
      </c>
      <c r="K4" s="45">
        <f t="shared" si="0"/>
        <v>1</v>
      </c>
      <c r="L4" s="30"/>
      <c r="M4" s="30"/>
    </row>
  </sheetData>
  <sheetProtection algorithmName="SHA-512" hashValue="S6C7NmFS5yuRq1pRc8F6gFgTcUoy06z6uSbcuncePjIKNyIgVK+gSCOTHXo2xB612K1oxM+ry8QgpBh+JCeeEw==" saltValue="SL3AiIv5Ud90AopJLaAiRQ==" spinCount="100000" sheet="1" formatColumns="0" formatRows="0" insertColumns="0" insertRows="0" insertHyperlinks="0" sort="0" autoFilter="0" pivotTables="0"/>
  <autoFilter ref="A2:M4" xr:uid="{FA7079F6-CB49-47A8-A25A-3B781F9DA934}"/>
  <mergeCells count="2">
    <mergeCell ref="F1:M1"/>
    <mergeCell ref="A1:B1"/>
  </mergeCells>
  <conditionalFormatting sqref="F3:G4">
    <cfRule type="expression" dxfId="7" priority="1">
      <formula>AND(NA_Count&gt;1,COUNTIF($F3:$G3,"N/A")&gt;0)</formula>
    </cfRule>
  </conditionalFormatting>
  <dataValidations count="1">
    <dataValidation type="list" allowBlank="1" showInputMessage="1" showErrorMessage="1" sqref="F3:G4" xr:uid="{3D9E5052-97C1-4496-A10C-4B79B32A25DF}">
      <formula1>"1,2,3,4,5,N/A"</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2671-C70C-495A-9E9B-F7CC09ACF36A}">
  <sheetPr>
    <tabColor rgb="FF7DF49F"/>
  </sheetPr>
  <dimension ref="A1:M3"/>
  <sheetViews>
    <sheetView showGridLines="0" tabSelected="1" zoomScaleNormal="100" workbookViewId="0">
      <pane xSplit="5" ySplit="2" topLeftCell="F3" activePane="bottomRight" state="frozenSplit"/>
      <selection pane="bottomRight" activeCell="E3" sqref="E3"/>
      <selection pane="bottomLeft" activeCell="M5" sqref="M5"/>
      <selection pane="topRight" activeCell="M5" sqref="M5"/>
    </sheetView>
  </sheetViews>
  <sheetFormatPr defaultColWidth="8.85546875" defaultRowHeight="14.45"/>
  <cols>
    <col min="1" max="1" width="38.85546875" customWidth="1"/>
    <col min="2" max="2" width="22.85546875" customWidth="1"/>
    <col min="3" max="3" width="17.28515625" customWidth="1"/>
    <col min="4" max="4" width="33.28515625" customWidth="1"/>
    <col min="5" max="5" width="60" customWidth="1"/>
    <col min="6" max="6" width="13.28515625" customWidth="1"/>
    <col min="7" max="7" width="13.42578125" customWidth="1"/>
    <col min="8" max="11" width="15.7109375" style="6" customWidth="1"/>
    <col min="12" max="13" width="60.7109375" customWidth="1"/>
  </cols>
  <sheetData>
    <row r="1" spans="1:13" ht="16.350000000000001" customHeight="1" thickBot="1">
      <c r="A1" s="253" t="s">
        <v>53</v>
      </c>
      <c r="B1" s="254"/>
      <c r="C1" s="76">
        <f>Introduction!Q6</f>
        <v>46073</v>
      </c>
      <c r="D1" s="77" t="s">
        <v>54</v>
      </c>
      <c r="E1" s="76">
        <f>Introduction!T27</f>
        <v>46073</v>
      </c>
      <c r="F1" s="250" t="s">
        <v>55</v>
      </c>
      <c r="G1" s="251"/>
      <c r="H1" s="251"/>
      <c r="I1" s="251"/>
      <c r="J1" s="251"/>
      <c r="K1" s="251"/>
      <c r="L1" s="251"/>
      <c r="M1" s="252"/>
    </row>
    <row r="2" spans="1:13" ht="45.6" customHeight="1">
      <c r="A2" s="78" t="s">
        <v>56</v>
      </c>
      <c r="B2" s="78" t="s">
        <v>57</v>
      </c>
      <c r="C2" s="78" t="s">
        <v>58</v>
      </c>
      <c r="D2" s="78" t="s">
        <v>59</v>
      </c>
      <c r="E2" s="79" t="s">
        <v>60</v>
      </c>
      <c r="F2" s="80" t="s">
        <v>61</v>
      </c>
      <c r="G2" s="80" t="s">
        <v>62</v>
      </c>
      <c r="H2" s="80" t="s">
        <v>63</v>
      </c>
      <c r="I2" s="80" t="s">
        <v>64</v>
      </c>
      <c r="J2" s="80" t="s">
        <v>65</v>
      </c>
      <c r="K2" s="80" t="s">
        <v>66</v>
      </c>
      <c r="L2" s="81" t="s">
        <v>67</v>
      </c>
      <c r="M2" s="81" t="s">
        <v>68</v>
      </c>
    </row>
    <row r="3" spans="1:13" ht="83.1" customHeight="1">
      <c r="A3" s="136" t="s">
        <v>146</v>
      </c>
      <c r="B3" s="137"/>
      <c r="C3" s="133"/>
      <c r="D3" s="100" t="s">
        <v>147</v>
      </c>
      <c r="E3" s="138" t="s">
        <v>148</v>
      </c>
      <c r="F3" s="19">
        <v>1</v>
      </c>
      <c r="G3" s="19">
        <v>1</v>
      </c>
      <c r="H3" s="44">
        <f>IF(OR($F3="N/A",$G3="N/A"),2.5,$F3)</f>
        <v>1</v>
      </c>
      <c r="I3" s="44">
        <f>IF(OR($F3="N/A",$G3="N/A"),2.5,$G3)</f>
        <v>1</v>
      </c>
      <c r="J3" s="45">
        <f>H3</f>
        <v>1</v>
      </c>
      <c r="K3" s="45">
        <f>I3</f>
        <v>1</v>
      </c>
      <c r="L3" s="30"/>
      <c r="M3" s="30"/>
    </row>
  </sheetData>
  <sheetProtection algorithmName="SHA-512" hashValue="CVT1Oy7abvdZ27sr9GvAz/ymJXaACuZu9L1wzlrbXeTpAiTaoJvvYTbZdUOHHIXm6iPrNTjDTKrdOfkt+QYz8w==" saltValue="ElItlb+Ch07ynX0kIzTu6w==" spinCount="100000" sheet="1" formatColumns="0" formatRows="0" insertColumns="0" insertRows="0" insertHyperlinks="0" sort="0" autoFilter="0" pivotTables="0"/>
  <autoFilter ref="A2:M3" xr:uid="{FA7079F6-CB49-47A8-A25A-3B781F9DA934}"/>
  <mergeCells count="2">
    <mergeCell ref="F1:M1"/>
    <mergeCell ref="A1:B1"/>
  </mergeCells>
  <conditionalFormatting sqref="F3:G3">
    <cfRule type="expression" dxfId="6" priority="1">
      <formula>AND(NA_Count&gt;1,COUNTIF($F3:$G3,"N/A")&gt;0)</formula>
    </cfRule>
  </conditionalFormatting>
  <dataValidations count="1">
    <dataValidation type="list" allowBlank="1" showInputMessage="1" showErrorMessage="1" sqref="F3:G3" xr:uid="{9824A4BF-8FEA-454F-801B-A14F0D31D146}">
      <formula1>"1,2,3,4,5,N/A"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B38F7-CFF4-4CF7-8E5A-FA825A820FF6}">
  <dimension ref="B2:B6"/>
  <sheetViews>
    <sheetView workbookViewId="0">
      <selection activeCell="A2" sqref="A2:XFD2"/>
    </sheetView>
  </sheetViews>
  <sheetFormatPr defaultColWidth="8.85546875" defaultRowHeight="14.45"/>
  <sheetData>
    <row r="2" spans="2:2">
      <c r="B2" s="5">
        <v>1</v>
      </c>
    </row>
    <row r="3" spans="2:2">
      <c r="B3" s="5">
        <v>2</v>
      </c>
    </row>
    <row r="4" spans="2:2">
      <c r="B4" s="5">
        <v>3</v>
      </c>
    </row>
    <row r="5" spans="2:2">
      <c r="B5" s="5">
        <v>4</v>
      </c>
    </row>
    <row r="6" spans="2:2">
      <c r="B6" s="5">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61C17438679D4FA1C12DB3DA438FBD" ma:contentTypeVersion="18" ma:contentTypeDescription="Een nieuw document maken." ma:contentTypeScope="" ma:versionID="fa9a135dd126b2c95e14678cbfde27bb">
  <xsd:schema xmlns:xsd="http://www.w3.org/2001/XMLSchema" xmlns:xs="http://www.w3.org/2001/XMLSchema" xmlns:p="http://schemas.microsoft.com/office/2006/metadata/properties" xmlns:ns1="http://schemas.microsoft.com/sharepoint/v3" xmlns:ns2="48df5784-83fe-46ae-8d25-fce6a602c372" xmlns:ns3="47805d3a-bfbe-4b73-865a-b7a6cd9a0ff7" targetNamespace="http://schemas.microsoft.com/office/2006/metadata/properties" ma:root="true" ma:fieldsID="9a868fca1a7c25705dee3adaec32152c" ns1:_="" ns2:_="" ns3:_="">
    <xsd:import namespace="http://schemas.microsoft.com/sharepoint/v3"/>
    <xsd:import namespace="48df5784-83fe-46ae-8d25-fce6a602c372"/>
    <xsd:import namespace="47805d3a-bfbe-4b73-865a-b7a6cd9a0ff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1:_ip_UnifiedCompliancePolicyProperties" minOccurs="0"/>
                <xsd:element ref="ns1:_ip_UnifiedCompliancePolicyUIAction"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geaa57b4e7aa40c2a67da17716e31ca5" minOccurs="0"/>
                <xsd:element ref="ns2:f3653aaac70c422b8ee5cbabce0c344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Eigenschappen van het geïntegreerd beleid voor naleving" ma:hidden="true" ma:internalName="_ip_UnifiedCompliancePolicyProperties">
      <xsd:simpleType>
        <xsd:restriction base="dms:Note"/>
      </xsd:simpleType>
    </xsd:element>
    <xsd:element name="_ip_UnifiedCompliancePolicyUIAction" ma:index="12"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df5784-83fe-46ae-8d25-fce6a602c3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geaa57b4e7aa40c2a67da17716e31ca5" ma:index="23" ma:taxonomy="true" ma:internalName="geaa57b4e7aa40c2a67da17716e31ca5" ma:taxonomyFieldName="Folder" ma:displayName="Folder" ma:default="" ma:fieldId="{0eaa57b4-e7aa-40c2-a67d-a17716e31ca5}" ma:sspId="bb510539-b73b-4191-a5b0-48c17730e9e8" ma:termSetId="426343b1-9154-4741-b68e-08bdc26c2459" ma:anchorId="00000000-0000-0000-0000-000000000000" ma:open="false" ma:isKeyword="false">
      <xsd:complexType>
        <xsd:sequence>
          <xsd:element ref="pc:Terms" minOccurs="0" maxOccurs="1"/>
        </xsd:sequence>
      </xsd:complexType>
    </xsd:element>
    <xsd:element name="f3653aaac70c422b8ee5cbabce0c344b" ma:index="25" nillable="true" ma:taxonomy="true" ma:internalName="f3653aaac70c422b8ee5cbabce0c344b" ma:taxonomyFieldName="test" ma:displayName="test" ma:default="" ma:fieldId="{f3653aaa-c70c-422b-8ee5-cbabce0c344b}" ma:sspId="bb510539-b73b-4191-a5b0-48c17730e9e8" ma:termSetId="426343b1-9154-4741-b68e-08bdc26c245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7805d3a-bfbe-4b73-865a-b7a6cd9a0ff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59c94da-3810-4597-8e4e-82699a59b8ce}" ma:internalName="TaxCatchAll" ma:showField="CatchAllData" ma:web="47805d3a-bfbe-4b73-865a-b7a6cd9a0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48df5784-83fe-46ae-8d25-fce6a602c372">
      <Terms xmlns="http://schemas.microsoft.com/office/infopath/2007/PartnerControls"/>
    </lcf76f155ced4ddcb4097134ff3c332f>
    <TaxCatchAll xmlns="47805d3a-bfbe-4b73-865a-b7a6cd9a0ff7">
      <Value>4406</Value>
    </TaxCatchAll>
    <geaa57b4e7aa40c2a67da17716e31ca5 xmlns="48df5784-83fe-46ae-8d25-fce6a602c372">
      <Terms xmlns="http://schemas.microsoft.com/office/infopath/2007/PartnerControls">
        <TermInfo xmlns="http://schemas.microsoft.com/office/infopath/2007/PartnerControls">
          <TermName xmlns="http://schemas.microsoft.com/office/infopath/2007/PartnerControls">02. CyFun_tools＆mappings</TermName>
          <TermId xmlns="http://schemas.microsoft.com/office/infopath/2007/PartnerControls">9665f90d-c8b4-49df-ab97-88e9405ed8f1</TermId>
        </TermInfo>
      </Terms>
    </geaa57b4e7aa40c2a67da17716e31ca5>
    <f3653aaac70c422b8ee5cbabce0c344b xmlns="48df5784-83fe-46ae-8d25-fce6a602c372">
      <Terms xmlns="http://schemas.microsoft.com/office/infopath/2007/PartnerControls"/>
    </f3653aaac70c422b8ee5cbabce0c344b>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F8240F-AB75-401D-BAE6-E62860EFD4BA}"/>
</file>

<file path=customXml/itemProps2.xml><?xml version="1.0" encoding="utf-8"?>
<ds:datastoreItem xmlns:ds="http://schemas.openxmlformats.org/officeDocument/2006/customXml" ds:itemID="{EB9ACE5D-4FF0-4FEB-97CD-1A438ADDE679}"/>
</file>

<file path=customXml/itemProps3.xml><?xml version="1.0" encoding="utf-8"?>
<ds:datastoreItem xmlns:ds="http://schemas.openxmlformats.org/officeDocument/2006/customXml" ds:itemID="{8025D481-D4F1-4C76-8043-67E509995F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CyFun Self-Assessment tool</dc:title>
  <dc:subject/>
  <dc:creator/>
  <cp:keywords>CyFun</cp:keywords>
  <dc:description/>
  <cp:lastModifiedBy>Stevens Dorien</cp:lastModifiedBy>
  <cp:revision/>
  <dcterms:created xsi:type="dcterms:W3CDTF">2019-01-25T14:53:12Z</dcterms:created>
  <dcterms:modified xsi:type="dcterms:W3CDTF">2026-02-23T09:06:14Z</dcterms:modified>
  <cp:category>Tools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0x0101003F61C17438679D4FA1C12DB3DA438FBD</vt:lpwstr>
  </property>
  <property fmtid="{D5CDD505-2E9C-101B-9397-08002B2CF9AE}" pid="3" name="MediaServiceImageTags">
    <vt:lpwstr/>
  </property>
  <property fmtid="{D5CDD505-2E9C-101B-9397-08002B2CF9AE}" pid="4" name="Folder">
    <vt:lpwstr>4406;#02. CyFun_tools＆mappings|9665f90d-c8b4-49df-ab97-88e9405ed8f1</vt:lpwstr>
  </property>
  <property fmtid="{D5CDD505-2E9C-101B-9397-08002B2CF9AE}" pid="5" name="test">
    <vt:lpwstr/>
  </property>
</Properties>
</file>