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filterPrivacy="1"/>
  <xr:revisionPtr revIDLastSave="1749" documentId="8_{4E0DD9A5-66E9-41B1-87F0-DF4B10D898BE}" xr6:coauthVersionLast="47" xr6:coauthVersionMax="47" xr10:uidLastSave="{1BE21405-8DD9-4167-8FB1-4B700D3CDD75}"/>
  <bookViews>
    <workbookView xWindow="-45040" yWindow="580" windowWidth="41800" windowHeight="27060" tabRatio="720" firstSheet="4" activeTab="4"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IMPORTANT Summary" sheetId="17" r:id="rId9"/>
    <sheet name="Sheet1" sheetId="12" state="hidden" r:id="rId10"/>
    <sheet name="References" sheetId="5" r:id="rId11"/>
  </sheets>
  <definedNames>
    <definedName name="_xlnm._FilterDatabase" localSheetId="5" hidden="1">DETECT!$A$2:$N$16</definedName>
    <definedName name="_xlnm._FilterDatabase" localSheetId="2" hidden="1">GOVERN!$A$2:$N$25</definedName>
    <definedName name="_xlnm._FilterDatabase" localSheetId="3" hidden="1">IDENTIFY!$A$2:$N$40</definedName>
    <definedName name="_xlnm._FilterDatabase" localSheetId="4" hidden="1">PROTECT!$A$2:$N$46</definedName>
    <definedName name="_xlnm._FilterDatabase" localSheetId="7" hidden="1">RECOVER!$A$2:$N$7</definedName>
    <definedName name="_xlnm._FilterDatabase" localSheetId="6" hidden="1">RESPOND!$A$2:$N$11</definedName>
    <definedName name="NA_Count">SUMPRODUCT(--(((GOVERN!$G$3:$G$1000="N/A")+(GOVERN!$H$3:$H$1000="N/A"))&gt;0))+SUMPRODUCT(--(((IDENTIFY!$G$3:$G$1000="N/A")+(IDENTIFY!$H$3:$H$1000="N/A"))&gt;0))+SUMPRODUCT(--(((PROTECT!$G$3:$G$1000="N/A")+(PROTECT!$H$3:$H$1000="N/A"))&gt;0))+SUMPRODUCT(--(((DETECT!$G$3:$G$1000="N/A")+(DETECT!$H$3:$H$1000="N/A"))&gt;0))+SUMPRODUCT(--(((RESPOND!$G$3:$G$1000="N/A")+(RESPOND!$H$3:$H$1000="N/A"))&gt;0))+SUMPRODUCT(--(((RECOVER!$G$3:$G$1000="N/A")+(RECOVER!$H$3:$H$1000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8" l="1"/>
  <c r="I5" i="28"/>
  <c r="I6" i="28"/>
  <c r="I7" i="28"/>
  <c r="J3" i="28"/>
  <c r="I3" i="28"/>
  <c r="J10" i="27"/>
  <c r="I10" i="27"/>
  <c r="J8" i="27"/>
  <c r="I8" i="27"/>
  <c r="J6" i="27"/>
  <c r="J7" i="27"/>
  <c r="I6" i="27"/>
  <c r="I7" i="27"/>
  <c r="J5" i="27"/>
  <c r="I5" i="27"/>
  <c r="J3" i="27"/>
  <c r="I3" i="27"/>
  <c r="I16" i="26"/>
  <c r="J16" i="26"/>
  <c r="J15" i="26"/>
  <c r="I15" i="26"/>
  <c r="J13" i="26"/>
  <c r="I13" i="26"/>
  <c r="J12" i="26"/>
  <c r="I12" i="26"/>
  <c r="J11" i="26"/>
  <c r="I11" i="26"/>
  <c r="J9" i="26"/>
  <c r="I9" i="26"/>
  <c r="J7" i="26"/>
  <c r="I7" i="26"/>
  <c r="J6" i="26"/>
  <c r="I6" i="26"/>
  <c r="J3" i="26"/>
  <c r="I3" i="26"/>
  <c r="J45" i="25"/>
  <c r="I45" i="25"/>
  <c r="J41" i="25"/>
  <c r="L41" i="25" s="1"/>
  <c r="I41" i="25"/>
  <c r="J39" i="25"/>
  <c r="I39" i="25"/>
  <c r="J37" i="25"/>
  <c r="I37" i="25"/>
  <c r="J34" i="25"/>
  <c r="I34" i="25"/>
  <c r="J32" i="25"/>
  <c r="J33" i="25"/>
  <c r="I32" i="25"/>
  <c r="I33" i="25"/>
  <c r="J31" i="25"/>
  <c r="I31" i="25"/>
  <c r="J28" i="25"/>
  <c r="I28" i="25"/>
  <c r="J24" i="25"/>
  <c r="I24" i="25"/>
  <c r="J21" i="25"/>
  <c r="I21" i="25"/>
  <c r="J18" i="25"/>
  <c r="I18" i="25"/>
  <c r="J16" i="25"/>
  <c r="L3" i="25" s="1"/>
  <c r="I16" i="25"/>
  <c r="J9" i="25"/>
  <c r="I9" i="25"/>
  <c r="J6" i="25"/>
  <c r="I6" i="25"/>
  <c r="J5" i="25"/>
  <c r="I5" i="25"/>
  <c r="J3" i="25"/>
  <c r="I3" i="25"/>
  <c r="J40" i="20"/>
  <c r="I40" i="20"/>
  <c r="J34" i="20"/>
  <c r="I34" i="20"/>
  <c r="J32" i="20"/>
  <c r="J33" i="20"/>
  <c r="J31" i="20"/>
  <c r="I32" i="20"/>
  <c r="I33" i="20"/>
  <c r="I31" i="20"/>
  <c r="J29" i="20"/>
  <c r="I29" i="20"/>
  <c r="J28" i="20"/>
  <c r="J27" i="20"/>
  <c r="I28" i="20"/>
  <c r="I27" i="20"/>
  <c r="J22" i="20"/>
  <c r="I22" i="20"/>
  <c r="J15" i="20"/>
  <c r="I15" i="20"/>
  <c r="J13" i="20"/>
  <c r="I13" i="20"/>
  <c r="J11" i="20"/>
  <c r="J12" i="20"/>
  <c r="I11" i="20"/>
  <c r="I12" i="20"/>
  <c r="J10" i="20"/>
  <c r="I10" i="20"/>
  <c r="J6" i="20"/>
  <c r="I6" i="20"/>
  <c r="J3" i="20"/>
  <c r="I3" i="20"/>
  <c r="J23" i="16"/>
  <c r="J24" i="16"/>
  <c r="J25" i="16"/>
  <c r="I23" i="16"/>
  <c r="I24" i="16"/>
  <c r="I25" i="16"/>
  <c r="J22" i="16"/>
  <c r="I22" i="16"/>
  <c r="J20" i="16"/>
  <c r="L20" i="16" s="1"/>
  <c r="I20" i="16"/>
  <c r="K20" i="16" s="1"/>
  <c r="J18" i="16"/>
  <c r="I18" i="16"/>
  <c r="J16" i="16"/>
  <c r="I16" i="16"/>
  <c r="J14" i="16"/>
  <c r="I14" i="16"/>
  <c r="J13" i="16"/>
  <c r="I13" i="16"/>
  <c r="J11" i="16"/>
  <c r="I11" i="16"/>
  <c r="J9" i="16"/>
  <c r="J10" i="16"/>
  <c r="I9" i="16"/>
  <c r="I10" i="16"/>
  <c r="I8" i="16"/>
  <c r="J8" i="16"/>
  <c r="J6" i="16"/>
  <c r="I6" i="16"/>
  <c r="J4" i="16"/>
  <c r="I4" i="16"/>
  <c r="J3" i="16"/>
  <c r="I3" i="16"/>
  <c r="N9" i="17"/>
  <c r="C1" i="28"/>
  <c r="C1" i="27"/>
  <c r="C1" i="26"/>
  <c r="C1" i="25"/>
  <c r="C1" i="20"/>
  <c r="C1" i="16"/>
  <c r="L24" i="25"/>
  <c r="K24" i="25"/>
  <c r="J15" i="16"/>
  <c r="I15" i="16"/>
  <c r="K15" i="16" s="1"/>
  <c r="K41" i="25" l="1"/>
  <c r="K31" i="25"/>
  <c r="L31" i="25"/>
  <c r="K18" i="25"/>
  <c r="K3" i="25"/>
  <c r="K22" i="20"/>
  <c r="L15" i="16"/>
  <c r="J6" i="28"/>
  <c r="X35" i="17" l="1"/>
  <c r="L3" i="26"/>
  <c r="K3" i="26"/>
  <c r="X36" i="17" l="1"/>
  <c r="W36" i="17"/>
  <c r="V36" i="17" s="1"/>
  <c r="W35" i="17"/>
  <c r="V35" i="17" s="1"/>
  <c r="X34" i="17"/>
  <c r="W34" i="17"/>
  <c r="V34" i="17" s="1"/>
  <c r="X33" i="17"/>
  <c r="W33" i="17"/>
  <c r="X32" i="17"/>
  <c r="W32" i="17"/>
  <c r="X31" i="17"/>
  <c r="W31" i="17"/>
  <c r="X30" i="17"/>
  <c r="W30" i="17"/>
  <c r="W29" i="17"/>
  <c r="W28" i="17"/>
  <c r="Q40" i="17"/>
  <c r="P40" i="17"/>
  <c r="Q39" i="17"/>
  <c r="P39" i="17"/>
  <c r="Q38" i="17"/>
  <c r="P38" i="17"/>
  <c r="Q37" i="17"/>
  <c r="P37" i="17"/>
  <c r="Q36" i="17"/>
  <c r="P36" i="17"/>
  <c r="Q35" i="17"/>
  <c r="P35" i="17"/>
  <c r="Q34" i="17"/>
  <c r="P34" i="17"/>
  <c r="Q33" i="17"/>
  <c r="P33" i="17"/>
  <c r="Q32" i="17"/>
  <c r="P32" i="17"/>
  <c r="Q31" i="17"/>
  <c r="P31" i="17"/>
  <c r="Q30" i="17"/>
  <c r="P30" i="17"/>
  <c r="Q29" i="17"/>
  <c r="P29" i="17"/>
  <c r="Q28" i="17"/>
  <c r="P28" i="17"/>
  <c r="O38" i="17" l="1"/>
  <c r="O37" i="17"/>
  <c r="O35" i="17"/>
  <c r="O34" i="17"/>
  <c r="O13" i="17"/>
  <c r="O36" i="17" l="1"/>
  <c r="O39" i="17"/>
  <c r="J7" i="28"/>
  <c r="L6" i="28" s="1"/>
  <c r="F24" i="17" s="1"/>
  <c r="K6" i="28"/>
  <c r="J5" i="28"/>
  <c r="J4" i="28"/>
  <c r="L10" i="27"/>
  <c r="F22" i="17" s="1"/>
  <c r="K10" i="27"/>
  <c r="K8" i="27"/>
  <c r="L3" i="27"/>
  <c r="K3" i="27"/>
  <c r="L12" i="26"/>
  <c r="K12" i="26"/>
  <c r="K3" i="28" l="1"/>
  <c r="E23" i="17" s="1"/>
  <c r="L3" i="28"/>
  <c r="F23" i="17" s="1"/>
  <c r="E24" i="17"/>
  <c r="D24" i="17" s="1"/>
  <c r="L8" i="27"/>
  <c r="E22" i="17"/>
  <c r="D22" i="17" s="1"/>
  <c r="E21" i="17"/>
  <c r="F18" i="17"/>
  <c r="E18" i="17"/>
  <c r="L33" i="20"/>
  <c r="K33" i="20"/>
  <c r="X29" i="17"/>
  <c r="L22" i="20"/>
  <c r="L22" i="16"/>
  <c r="K22" i="16"/>
  <c r="E7" i="17"/>
  <c r="K3" i="16"/>
  <c r="F1" i="28"/>
  <c r="F20" i="17"/>
  <c r="F1" i="27"/>
  <c r="F19" i="17"/>
  <c r="E19" i="17"/>
  <c r="F1" i="26"/>
  <c r="F1" i="25"/>
  <c r="D19" i="17" l="1"/>
  <c r="D18" i="17"/>
  <c r="D23" i="17"/>
  <c r="F21" i="17"/>
  <c r="D21" i="17" s="1"/>
  <c r="E9" i="17"/>
  <c r="X28" i="17"/>
  <c r="F7" i="17"/>
  <c r="D7" i="17" s="1"/>
  <c r="F9" i="17"/>
  <c r="E17" i="17"/>
  <c r="E14" i="17"/>
  <c r="F17" i="17"/>
  <c r="E15" i="17"/>
  <c r="E13" i="17"/>
  <c r="F13" i="17"/>
  <c r="F15" i="17"/>
  <c r="F16" i="17"/>
  <c r="E11" i="17"/>
  <c r="F11" i="17"/>
  <c r="E16" i="17"/>
  <c r="F12" i="17"/>
  <c r="E12" i="17"/>
  <c r="L3" i="20"/>
  <c r="F10" i="17" s="1"/>
  <c r="K3" i="20"/>
  <c r="E10" i="17" s="1"/>
  <c r="F1" i="20"/>
  <c r="F1" i="16"/>
  <c r="D12" i="17" l="1"/>
  <c r="D16" i="17"/>
  <c r="D10" i="17"/>
  <c r="D15" i="17"/>
  <c r="D17" i="17"/>
  <c r="D13" i="17"/>
  <c r="D11" i="17"/>
  <c r="D9" i="17"/>
  <c r="E20" i="17"/>
  <c r="D20" i="17" s="1"/>
  <c r="E5" i="17"/>
  <c r="L3" i="16" l="1"/>
  <c r="F5" i="17" s="1"/>
  <c r="D5" i="17" s="1"/>
  <c r="O28" i="17"/>
  <c r="O29" i="17"/>
  <c r="O33" i="17"/>
  <c r="V28" i="17"/>
  <c r="V32" i="17"/>
  <c r="O30" i="17"/>
  <c r="V33" i="17"/>
  <c r="O40" i="17"/>
  <c r="V30" i="17"/>
  <c r="O32" i="17"/>
  <c r="V31" i="17"/>
  <c r="O31" i="17"/>
  <c r="V29" i="17"/>
  <c r="F8" i="17" l="1"/>
  <c r="E8" i="17"/>
  <c r="D8" i="17" s="1"/>
  <c r="L9" i="16"/>
  <c r="F6" i="17" s="1"/>
  <c r="K9" i="16"/>
  <c r="E6" i="17" l="1"/>
  <c r="D6" i="17" s="1"/>
  <c r="L18" i="25"/>
  <c r="F14" i="17" s="1"/>
  <c r="D14" i="17" s="1"/>
  <c r="M4"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tc={D2CEDAA0-8438-4DB8-92AE-53AA0883204C}</author>
  </authors>
  <commentList>
    <comment ref="F15" authorId="0" shapeId="0" xr:uid="{D2CEDAA0-8438-4DB8-92AE-53AA0883204C}">
      <text>
        <t>[Threaded comment]
Your version of Excel allows you to read this threaded comment; however, any edits to it will get removed if the file is opened in a newer version of Excel. Learn more: https://go.microsoft.com/fwlink/?linkid=870924
Comment:
    hier moet ook grijze kleur bij</t>
      </text>
    </comment>
  </commentList>
</comments>
</file>

<file path=xl/sharedStrings.xml><?xml version="1.0" encoding="utf-8"?>
<sst xmlns="http://schemas.openxmlformats.org/spreadsheetml/2006/main" count="653" uniqueCount="394">
  <si>
    <r>
      <t xml:space="preserve">This workbook is the self-assessment tool for the </t>
    </r>
    <r>
      <rPr>
        <b/>
        <sz val="20"/>
        <color rgb="FFC00000"/>
        <rFont val="Calibri"/>
        <family val="2"/>
        <scheme val="minor"/>
      </rPr>
      <t xml:space="preserve">CyberFundamentals Framework </t>
    </r>
    <r>
      <rPr>
        <b/>
        <u/>
        <sz val="20"/>
        <color rgb="FFC00000"/>
        <rFont val="Calibri (Hoofdtekst)"/>
      </rPr>
      <t>version 2025</t>
    </r>
    <r>
      <rPr>
        <sz val="16"/>
        <color theme="1"/>
        <rFont val="Calibri"/>
        <family val="2"/>
        <scheme val="minor"/>
      </rPr>
      <t>. The CyberFundamentals Framework is developed by the Centre for Cybersecurity Belgium (CCB).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</si>
  <si>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t>Change Log</t>
  </si>
  <si>
    <t>Date</t>
  </si>
  <si>
    <t>Reason for change</t>
  </si>
  <si>
    <t>Initial release in the context of CyFun® version 2025</t>
  </si>
  <si>
    <t>Clarification that CyFun®2025 applies</t>
  </si>
  <si>
    <t>Intermediate updates after feedback users</t>
  </si>
  <si>
    <r>
      <rPr>
        <b/>
        <sz val="12"/>
        <color rgb="FF000000"/>
        <rFont val="Calibri"/>
        <family val="2"/>
      </rPr>
      <t xml:space="preserve">Directions:
(1) Assurance levels: </t>
    </r>
    <r>
      <rPr>
        <sz val="12"/>
        <color rgb="FF000000"/>
        <rFont val="Calibri"/>
        <family val="2"/>
      </rPr>
      <t xml:space="preserve">The CyberFundamentals self-assessment is available for the three assurance levels: Basic, Important and Essential. A separate tool has been developed for each assurance level to ensure that organisations can evaluate themselves against the appropriate set of controls. 
</t>
    </r>
    <r>
      <rPr>
        <b/>
        <sz val="12"/>
        <color rgb="FF000000"/>
        <rFont val="Calibri"/>
        <family val="2"/>
      </rPr>
      <t xml:space="preserve">(2) Structure of the tool: </t>
    </r>
    <r>
      <rPr>
        <sz val="12"/>
        <color rgb="FF000000"/>
        <rFont val="Calibri"/>
        <family val="2"/>
      </rPr>
      <t xml:space="preserve">The self-assessment tool is organised around the six CyberFundamentals functions: Govern, Identify, Protect, Detect, Respond and Recover. Each function has its own dedicated tab containing the controls relevant to that function. 
</t>
    </r>
    <r>
      <rPr>
        <b/>
        <sz val="12"/>
        <color rgb="FF000000"/>
        <rFont val="Calibri"/>
        <family val="2"/>
      </rPr>
      <t xml:space="preserve">(3) Assessment method: </t>
    </r>
    <r>
      <rPr>
        <sz val="12"/>
        <color rgb="FF000000"/>
        <rFont val="Calibri"/>
        <family val="2"/>
      </rPr>
      <t xml:space="preserve">Each control is evaluated based on how well it is documented (documentation maturity) and how well that documentation is put into practice (implementation maturity).   Each control’s maturity is determined using the definitions in the Maturity Levels tab, and the organisation must give each dimension of every control a score from 1 to 5 based on those definitions. 
</t>
    </r>
    <r>
      <rPr>
        <b/>
        <sz val="12"/>
        <color rgb="FF000000"/>
        <rFont val="Calibri"/>
        <family val="2"/>
      </rPr>
      <t xml:space="preserve">(4) Calculation of results: </t>
    </r>
    <r>
      <rPr>
        <sz val="12"/>
        <color rgb="FF000000"/>
        <rFont val="Calibri"/>
        <family val="2"/>
      </rPr>
      <t>For each subcategory and category, the tool automatically calculates the average maturity score based on the input provided.</t>
    </r>
    <r>
      <rPr>
        <b/>
        <sz val="12"/>
        <color rgb="FF000000"/>
        <rFont val="Calibri"/>
        <family val="2"/>
      </rPr>
      <t xml:space="preserve"> 
(5) Summary overview: </t>
    </r>
    <r>
      <rPr>
        <sz val="12"/>
        <color rgb="FF000000"/>
        <rFont val="Calibri"/>
        <family val="2"/>
      </rPr>
      <t xml:space="preserve">The ‘Summary’ tab shows the maturity score that indicates whether the organisation meets the thresholds set in the CyFun® Conformity Assessment Scheme. 
</t>
    </r>
    <r>
      <rPr>
        <b/>
        <sz val="12"/>
        <color rgb="FF000000"/>
        <rFont val="Calibri"/>
        <family val="2"/>
      </rPr>
      <t xml:space="preserve">(6) Additional features: </t>
    </r>
    <r>
      <rPr>
        <sz val="12"/>
        <color rgb="FF000000"/>
        <rFont val="Calibri"/>
        <family val="2"/>
      </rPr>
      <t xml:space="preserve">The self‑assessment tools for the Important and Essential assurance levels provide additional filtering options, including a filter that shows only the controls relevant to the selected assurance level. 
</t>
    </r>
    <r>
      <rPr>
        <b/>
        <sz val="12"/>
        <color rgb="FF000000"/>
        <rFont val="Calibri"/>
        <family val="2"/>
      </rPr>
      <t>(7) Excluded measure:</t>
    </r>
    <r>
      <rPr>
        <sz val="12"/>
        <color rgb="FF000000"/>
        <rFont val="Calibri"/>
        <family val="2"/>
      </rPr>
      <t xml:space="preserve"> For the IMPORTANT assurance level, three measures may be excluded. Key measures cannot be excluded. For each excluded measure, the option “N/A” may be selected. If “N/A” is used more than three times, the affected cells are highlighted in red. Each “N/A” selection results in a score of 3 being applied in the calculation.
(8) </t>
    </r>
    <r>
      <rPr>
        <b/>
        <sz val="12"/>
        <color rgb="FF000000"/>
        <rFont val="Calibri"/>
        <family val="2"/>
      </rPr>
      <t>Controls linked to the management aspects</t>
    </r>
    <r>
      <rPr>
        <sz val="12"/>
        <color rgb="FF000000"/>
        <rFont val="Calibri"/>
        <family val="2"/>
      </rPr>
      <t>: At the Important assurance level, “controls linked to the management aspects” are identified. These controls must be reviewed during every certification audit – whether an initial audit, a surveillance audit, or a recertification audit – when auditing the CyFun® “Essential” assurance level.</t>
    </r>
  </si>
  <si>
    <t>Applicable version of the CyberFundamentels framework</t>
  </si>
  <si>
    <t>Version</t>
  </si>
  <si>
    <t>requirements</t>
  </si>
  <si>
    <r>
      <t xml:space="preserve">CAS </t>
    </r>
    <r>
      <rPr>
        <b/>
        <vertAlign val="superscript"/>
        <sz val="14"/>
        <color theme="1"/>
        <rFont val="Calibri"/>
        <family val="2"/>
        <scheme val="minor"/>
      </rPr>
      <t>(*)</t>
    </r>
  </si>
  <si>
    <t>Published version on https://cyfun.eu/en/cab</t>
  </si>
  <si>
    <t>(*) CAS: CyFun®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</si>
  <si>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</si>
  <si>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</si>
  <si>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</si>
  <si>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www.cyfun.eu</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</si>
  <si>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</si>
  <si>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</si>
  <si>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</si>
  <si>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</si>
  <si>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</si>
  <si>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</si>
  <si>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</si>
  <si>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</si>
  <si>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IMPORTANT</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</si>
  <si>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</si>
  <si>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</si>
  <si>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</si>
  <si>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</si>
  <si>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3/5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</si>
  <si>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</si>
  <si>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</si>
  <si>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</si>
  <si>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</si>
  <si>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n/a</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</si>
  <si>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</si>
  <si>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</si>
  <si>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</si>
  <si>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</si>
  <si>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</si>
  <si>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</si>
  <si>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</si>
  <si>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</si>
  <si>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</si>
  <si>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</si>
  <si>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</si>
  <si>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</si>
  <si>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</si>
  <si>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</si>
  <si>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</si>
  <si>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on the CyFun® website</t>
  </si>
  <si>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</si>
  <si>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Self-Assessment Completion Date:</t>
  </si>
  <si>
    <t>IMPORTANT</t>
  </si>
  <si>
    <t>Category</t>
  </si>
  <si>
    <t xml:space="preserve">
Controls linked to the management aspects</t>
  </si>
  <si>
    <t>Key Measure</t>
  </si>
  <si>
    <t>Subcategory</t>
  </si>
  <si>
    <t>Assurance level</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</si>
  <si>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</si>
  <si>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</si>
  <si>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</si>
  <si>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</si>
  <si>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</si>
  <si>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</si>
  <si>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</si>
  <si>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</si>
  <si>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</si>
  <si>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</si>
  <si>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t xml:space="preserve">GV.OC-01: </t>
    </r>
    <r>
      <rPr>
        <sz val="10"/>
        <color rgb="FF000000"/>
        <rFont val="Calibri"/>
        <family val="2"/>
        <scheme val="minor"/>
      </rPr>
      <t>The organisational mission is understood and informs cybersecurity risk management.</t>
    </r>
  </si>
  <si>
    <t>Important</t>
  </si>
  <si>
    <r>
      <rPr>
        <b/>
        <sz val="10"/>
        <color theme="1"/>
        <rFont val="Calibri"/>
        <family val="2"/>
        <scheme val="minor"/>
      </rPr>
      <t>GV.OC-01.1:</t>
    </r>
    <r>
      <rPr>
        <sz val="10"/>
        <color theme="1"/>
        <rFont val="Calibri"/>
        <family val="2"/>
        <scheme val="minor"/>
      </rPr>
      <t xml:space="preserve"> The organisation's mission shall be established, communicated and shall form the basis for information and cybersecurity risk management.
</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</si>
  <si>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</si>
  <si>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t>Basic</t>
  </si>
  <si>
    <r>
      <rPr>
        <b/>
        <sz val="10"/>
        <color theme="1"/>
        <rFont val="Calibri"/>
        <family val="2"/>
        <scheme val="minor"/>
      </rPr>
      <t xml:space="preserve">GV.OC-03.1: </t>
    </r>
    <r>
      <rPr>
        <sz val="10"/>
        <color theme="1"/>
        <rFont val="Calibri"/>
        <family val="2"/>
        <scheme val="minor"/>
      </rPr>
      <t xml:space="preserve"> Legal and regulatory requirements regarding information and cybersecurity shall be identified and implemented</t>
    </r>
    <r>
      <rPr>
        <b/>
        <sz val="10"/>
        <color theme="1"/>
        <rFont val="Calibri"/>
        <family val="2"/>
        <scheme val="minor"/>
      </rPr>
      <t>.</t>
    </r>
  </si>
  <si>
    <r>
      <rPr>
        <b/>
        <sz val="10"/>
        <color rgb="FF000000"/>
        <rFont val="Calibri"/>
        <family val="2"/>
      </rPr>
      <t>GV.OC-03.2</t>
    </r>
    <r>
      <rPr>
        <sz val="10"/>
        <color rgb="FF000000"/>
        <rFont val="Calibri"/>
        <family val="2"/>
      </rPr>
      <t xml:space="preserve">: Legal and regulatory obligations related to information and cybersecurity shall be continuously managed to ensure they remain accurate, up to date, and effectively applied. </t>
    </r>
  </si>
  <si>
    <r>
      <t xml:space="preserve">GV.OC-04: </t>
    </r>
    <r>
      <rPr>
        <sz val="10"/>
        <color rgb="FF000000"/>
        <rFont val="Calibri"/>
        <family val="2"/>
        <scheme val="minor"/>
      </rPr>
      <t>Critical objectives, capabilities, and services that external stakeholders depend on or expect from the organisation are understood and communicated.</t>
    </r>
  </si>
  <si>
    <r>
      <rPr>
        <b/>
        <sz val="10"/>
        <color rgb="FF000000"/>
        <rFont val="Calibri"/>
        <family val="2"/>
        <scheme val="minor"/>
      </rPr>
      <t>GV.OC-04.1:</t>
    </r>
    <r>
      <rPr>
        <sz val="10"/>
        <color rgb="FF000000"/>
        <rFont val="Calibri"/>
        <family val="2"/>
        <scheme val="minor"/>
      </rPr>
      <t xml:space="preserve"> The organisation shall identify, document, and communicate the critical objectives, capabilities, and services relied upon by external stakeholders, prioritise them based on criticality, and integrate this prioritisation into the risk assessment process.
</t>
    </r>
  </si>
  <si>
    <r>
      <rPr>
        <b/>
        <sz val="10"/>
        <rFont val="Calibri"/>
        <family val="2"/>
        <scheme val="minor"/>
      </rPr>
      <t xml:space="preserve">GV.OC-04.2: </t>
    </r>
    <r>
      <rPr>
        <sz val="10"/>
        <rFont val="Calibri"/>
        <family val="2"/>
        <scheme val="minor"/>
      </rPr>
      <t xml:space="preserve">The organisation shall define and document cybersecurity requirements for essential operations, validate them through testing and audits, keep records of results and corrective actions, and regularly update requirements based on evolving risks.
</t>
    </r>
  </si>
  <si>
    <r>
      <t xml:space="preserve">GV.OC-05: </t>
    </r>
    <r>
      <rPr>
        <sz val="10"/>
        <color rgb="FF000000"/>
        <rFont val="Calibri"/>
        <family val="2"/>
        <scheme val="minor"/>
      </rPr>
      <t>Outcomes, capabilities, and services that the organisation depends on are understood and communicated.</t>
    </r>
  </si>
  <si>
    <r>
      <rPr>
        <b/>
        <sz val="10"/>
        <color theme="1"/>
        <rFont val="Calibri"/>
        <family val="2"/>
        <scheme val="minor"/>
      </rPr>
      <t xml:space="preserve">GV.OC-05.1: </t>
    </r>
    <r>
      <rPr>
        <sz val="10"/>
        <color theme="1"/>
        <rFont val="Calibri"/>
        <family val="2"/>
        <scheme val="minor"/>
      </rPr>
      <t>The organisation shall identify, document, and communicate its role in the supply chain, including the external capabilities, services, and dependencies it relies on (upstream), as well as its interactions with downstream stakeholders..</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</si>
  <si>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</si>
  <si>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t>Control linked to management aspects</t>
  </si>
  <si>
    <r>
      <t xml:space="preserve">GV.RM-01: </t>
    </r>
    <r>
      <rPr>
        <sz val="10"/>
        <color rgb="FF000000"/>
        <rFont val="Calibri"/>
        <family val="2"/>
        <scheme val="minor"/>
      </rPr>
      <t>Risk management objectives are established and agreed to by organisational  stakeholders.</t>
    </r>
  </si>
  <si>
    <r>
      <rPr>
        <b/>
        <sz val="10"/>
        <color rgb="FFFFFFFF"/>
        <rFont val="Calibri"/>
        <family val="2"/>
        <scheme val="minor"/>
      </rPr>
      <t>GV.RM-01.1:</t>
    </r>
    <r>
      <rPr>
        <sz val="10"/>
        <color rgb="FFFFFFFF"/>
        <rFont val="Calibri"/>
        <family val="2"/>
        <scheme val="minor"/>
      </rPr>
      <t xml:space="preserve"> Information and cybersecurity objectives shall be coherently established throughout the organisation and approved by senior management.</t>
    </r>
  </si>
  <si>
    <r>
      <t xml:space="preserve">GV.RM-02: </t>
    </r>
    <r>
      <rPr>
        <sz val="10"/>
        <color rgb="FF000000"/>
        <rFont val="Calibri"/>
        <family val="2"/>
        <scheme val="minor"/>
      </rPr>
      <t>Risk appetite and risk tolerance statements are established, communicated, and maintained.</t>
    </r>
  </si>
  <si>
    <r>
      <rPr>
        <b/>
        <sz val="10"/>
        <color rgb="FFFFFFFF"/>
        <rFont val="Calibri"/>
        <family val="2"/>
        <scheme val="minor"/>
      </rPr>
      <t xml:space="preserve">GV.RM-02.1: </t>
    </r>
    <r>
      <rPr>
        <sz val="10"/>
        <color rgb="FFFFFFFF"/>
        <rFont val="Calibri"/>
        <family val="2"/>
        <scheme val="minor"/>
      </rPr>
      <t>Risk appetite and risk tolerance statements shall be defined, documented, approved by senior management, communicated, and maintained.</t>
    </r>
  </si>
  <si>
    <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</si>
  <si>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 xml:space="preserve">GV.RM-03.1: </t>
    </r>
    <r>
      <rPr>
        <sz val="10"/>
        <color rgb="FF000000"/>
        <rFont val="Calibri"/>
        <family val="2"/>
        <scheme val="minor"/>
      </rPr>
      <t>As part of the organisation-wide risk management strategy, a comprehensive strategy to manage information and cybersecurity risks shall be developed and updated when changes occur.</t>
    </r>
  </si>
  <si>
    <r>
      <rPr>
        <b/>
        <sz val="10"/>
        <color theme="0"/>
        <rFont val="Calibri"/>
        <family val="2"/>
        <scheme val="minor"/>
      </rPr>
      <t xml:space="preserve">GV.RM-03.2: </t>
    </r>
    <r>
      <rPr>
        <sz val="10"/>
        <color theme="0"/>
        <rFont val="Calibri"/>
        <family val="2"/>
        <scheme val="minor"/>
      </rPr>
      <t>Information and cybersecurity risks shall be documented, as part of the enterprise risk management processes, formally approved by senior management, and updated when changes occur.</t>
    </r>
  </si>
  <si>
    <r>
      <rPr>
        <b/>
        <sz val="10"/>
        <color rgb="FF000000"/>
        <rFont val="Calibri"/>
        <family val="2"/>
        <scheme val="minor"/>
      </rPr>
      <t>GV.RM-04:</t>
    </r>
    <r>
      <rPr>
        <sz val="10"/>
        <color rgb="FF000000"/>
        <rFont val="Calibri"/>
        <family val="2"/>
        <scheme val="minor"/>
      </rPr>
      <t xml:space="preserve"> Strategic direction that describes appropriate risk response options is established and communicated.</t>
    </r>
  </si>
  <si>
    <r>
      <rPr>
        <b/>
        <sz val="10"/>
        <color theme="1"/>
        <rFont val="Calibri"/>
        <family val="2"/>
        <scheme val="minor"/>
      </rPr>
      <t>GV.RM-04.1</t>
    </r>
    <r>
      <rPr>
        <sz val="10"/>
        <color theme="1"/>
        <rFont val="Calibri"/>
        <family val="2"/>
        <scheme val="minor"/>
      </rPr>
      <t>: A high-level plan or vision shall be formally established and clearly communicated to everyone involved on how to manage risks, including the different strategies the organisation can employ to deal with identified risks based on risk appetite or risk tolerance level.</t>
    </r>
  </si>
  <si>
    <r>
      <t xml:space="preserve">GV.RM-05: </t>
    </r>
    <r>
      <rPr>
        <sz val="10"/>
        <color rgb="FF000000"/>
        <rFont val="Calibri"/>
        <family val="2"/>
        <scheme val="minor"/>
      </rPr>
      <t>Lines of communication across the organisation are established for cybersecurity risks, including risks from suppliers and other third parties.</t>
    </r>
  </si>
  <si>
    <r>
      <rPr>
        <b/>
        <sz val="10"/>
        <color theme="1"/>
        <rFont val="Calibri"/>
        <family val="2"/>
        <scheme val="minor"/>
      </rPr>
      <t xml:space="preserve">GV.RM-05.1: </t>
    </r>
    <r>
      <rPr>
        <sz val="10"/>
        <color theme="1"/>
        <rFont val="Calibri"/>
        <family val="2"/>
        <scheme val="minor"/>
      </rPr>
      <t xml:space="preserve">To support the high-level risk management vision, the organisation shall establish clear lines of communication for cybersecurity risks, including those arising from suppliers and third parties.
</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</si>
  <si>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</si>
  <si>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rPr>
        <b/>
        <sz val="10"/>
        <color rgb="FF000000"/>
        <rFont val="Calibri"/>
        <family val="2"/>
        <scheme val="minor"/>
      </rPr>
      <t xml:space="preserve">GV.RR-02: </t>
    </r>
    <r>
      <rPr>
        <sz val="10"/>
        <color rgb="FF000000"/>
        <rFont val="Calibri"/>
        <family val="2"/>
        <scheme val="minor"/>
      </rPr>
      <t>Roles, responsibilities, and authorities related to cybersecurity risk management are established, communicated, understood, and enforced.</t>
    </r>
  </si>
  <si>
    <r>
      <rPr>
        <b/>
        <sz val="10"/>
        <color rgb="FFFFFFFF"/>
        <rFont val="Calibri"/>
        <family val="2"/>
      </rPr>
      <t>GV.RR-02.1</t>
    </r>
    <r>
      <rPr>
        <sz val="10"/>
        <color rgb="FFFFFFFF"/>
        <rFont val="Calibri"/>
        <family val="2"/>
      </rPr>
      <t>: Information security and cyber security roles, responsibilities and authorities for employees, suppliers, customers, and partners shall be documented, reviewed, authorised, kept up-to-date, communicated, and coordinated internally and externally.</t>
    </r>
  </si>
  <si>
    <r>
      <t xml:space="preserve">GV.RR-03: </t>
    </r>
    <r>
      <rPr>
        <sz val="10"/>
        <color rgb="FF000000"/>
        <rFont val="Calibri"/>
        <family val="2"/>
        <scheme val="minor"/>
      </rPr>
      <t>Adequate resources are allocated commensurate with the cybersecurity risk strategy, roles, responsibilities, and policies.</t>
    </r>
  </si>
  <si>
    <r>
      <rPr>
        <b/>
        <sz val="10"/>
        <color theme="1"/>
        <rFont val="Calibri"/>
        <family val="2"/>
        <scheme val="minor"/>
      </rPr>
      <t xml:space="preserve">GV.RR-03.1: </t>
    </r>
    <r>
      <rPr>
        <sz val="10"/>
        <color theme="1"/>
        <rFont val="Calibri"/>
        <family val="2"/>
        <scheme val="minor"/>
      </rPr>
      <t>Sufficient resources shall be allocated in line with the cybersecurity risk strategy, roles, responsibilities and policies.</t>
    </r>
  </si>
  <si>
    <r>
      <rPr>
        <b/>
        <sz val="10"/>
        <color rgb="FF000000"/>
        <rFont val="Calibri"/>
        <family val="2"/>
      </rPr>
      <t>GV.RR-03.2:</t>
    </r>
    <r>
      <rPr>
        <sz val="10"/>
        <color rgb="FF000000"/>
        <rFont val="Calibri"/>
        <family val="2"/>
      </rPr>
      <t xml:space="preserve"> The organisation shall assign roles and responsibilities for reviewing and updating response and recovery plans, ensuring they reflect changes in the risk environment and remain effective.
</t>
    </r>
  </si>
  <si>
    <r>
      <t xml:space="preserve">GV.RR-04: </t>
    </r>
    <r>
      <rPr>
        <sz val="10"/>
        <color rgb="FF000000"/>
        <rFont val="Calibri"/>
        <family val="2"/>
        <scheme val="minor"/>
      </rPr>
      <t>Cybersecurity is included in human resources practices.</t>
    </r>
  </si>
  <si>
    <r>
      <rPr>
        <b/>
        <sz val="10"/>
        <color theme="1"/>
        <rFont val="Calibri"/>
        <family val="2"/>
        <scheme val="minor"/>
      </rPr>
      <t>GV.RR-04.1:</t>
    </r>
    <r>
      <rPr>
        <sz val="10"/>
        <color theme="1"/>
        <rFont val="Calibri"/>
        <family val="2"/>
        <scheme val="minor"/>
      </rPr>
      <t xml:space="preserve"> Personnel with access to the organisation’s most critical information or technology shall be authenticated..</t>
    </r>
  </si>
  <si>
    <r>
      <rPr>
        <b/>
        <sz val="10"/>
        <color rgb="FF000000"/>
        <rFont val="Calibri"/>
        <family val="2"/>
        <scheme val="minor"/>
      </rPr>
      <t>GV.RR-04.2</t>
    </r>
    <r>
      <rPr>
        <sz val="10"/>
        <color rgb="FF000000"/>
        <rFont val="Calibri"/>
        <family val="2"/>
        <scheme val="minor"/>
      </rPr>
      <t>: A cybersecurity process for human resources shall be developed and maintained applicable at recruitment, during employment and at termination of employment.</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</si>
  <si>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</si>
  <si>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</si>
  <si>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</si>
  <si>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rPr>
        <b/>
        <sz val="10"/>
        <color rgb="FF000000"/>
        <rFont val="Calibri"/>
        <family val="2"/>
        <scheme val="minor"/>
      </rPr>
      <t xml:space="preserve">GV.PO-01.2: </t>
    </r>
    <r>
      <rPr>
        <sz val="10"/>
        <color rgb="FF000000"/>
        <rFont val="Calibri"/>
        <family val="2"/>
        <scheme val="minor"/>
      </rPr>
      <t>Organisational-wide information and cybersecurity policies and procedures shall include the use of cryptography and, where appropriate, encryption, reflect changes in requirements, threats, technology and organisational roles, and be approved by senior management, who oversee implementation.</t>
    </r>
  </si>
  <si>
    <r>
      <t xml:space="preserve">Cybersecurity Supply Chain Risk Management (GV.SC): </t>
    </r>
    <r>
      <rPr>
        <sz val="10"/>
        <color theme="1"/>
        <rFont val="Calibri"/>
        <family val="2"/>
        <scheme val="minor"/>
      </rPr>
      <t>Cyber supply chain risk management processes are identified, established, managed, monitored, and improved by organisational stakeholders.</t>
    </r>
  </si>
  <si>
    <r>
      <t xml:space="preserve">GV.SC-02: </t>
    </r>
    <r>
      <rPr>
        <sz val="10"/>
        <color rgb="FF000000"/>
        <rFont val="Calibri"/>
        <family val="2"/>
        <scheme val="minor"/>
      </rPr>
      <t>Cybersecurity roles and responsibilities for suppliers, customers, and partners are established, communicated, and coordinated internally and externally.</t>
    </r>
  </si>
  <si>
    <r>
      <rPr>
        <b/>
        <sz val="10"/>
        <color theme="1"/>
        <rFont val="Calibri"/>
        <family val="2"/>
        <scheme val="minor"/>
      </rPr>
      <t>GV.SC-02.1:</t>
    </r>
    <r>
      <rPr>
        <sz val="10"/>
        <color theme="1"/>
        <rFont val="Calibri"/>
        <family val="2"/>
        <scheme val="minor"/>
      </rPr>
      <t xml:space="preserve"> Third-party providers shall notify any transfer, termination or transition of personnel with physical or logical access to business-critical system elements of the organisation.</t>
    </r>
  </si>
  <si>
    <r>
      <t xml:space="preserve">GV.SC-05: </t>
    </r>
    <r>
      <rPr>
        <sz val="10"/>
        <color rgb="FF000000"/>
        <rFont val="Calibri"/>
        <family val="2"/>
        <scheme val="minor"/>
      </rPr>
      <t>Requirements to address cybersecurity risks in supply chains are established, prioritised, and integrated into contracts and other types of agreements with suppliers and other relevant third parties.</t>
    </r>
  </si>
  <si>
    <r>
      <rPr>
        <b/>
        <sz val="10"/>
        <color theme="1"/>
        <rFont val="Calibri"/>
        <family val="2"/>
        <scheme val="minor"/>
      </rPr>
      <t>GV.SC-05.1:</t>
    </r>
    <r>
      <rPr>
        <sz val="10"/>
        <color theme="1"/>
        <rFont val="Calibri"/>
        <family val="2"/>
        <scheme val="minor"/>
      </rPr>
      <t xml:space="preserve"> Requirements for addressing cybersecurity risks and the sharing of sensitive information in supply chains shall be established, prioritised, integrated into contracts and other types of formal agreements, and enforced.</t>
    </r>
  </si>
  <si>
    <r>
      <t xml:space="preserve">GV.SC-07: </t>
    </r>
    <r>
      <rPr>
        <sz val="10"/>
        <color rgb="FF000000"/>
        <rFont val="Calibri"/>
        <family val="2"/>
        <scheme val="minor"/>
      </rPr>
      <t>The risks posed by a supplier, their products and services, and other third parties are understood, recorded, prioritised, assessed, responded to, and monitored over the course of the relationship.</t>
    </r>
  </si>
  <si>
    <r>
      <rPr>
        <b/>
        <sz val="10"/>
        <color theme="1"/>
        <rFont val="Calibri"/>
        <family val="2"/>
        <scheme val="minor"/>
      </rPr>
      <t>GV.SC-07.1:</t>
    </r>
    <r>
      <rPr>
        <sz val="10"/>
        <color theme="1"/>
        <rFont val="Calibri"/>
        <family val="2"/>
        <scheme val="minor"/>
      </rPr>
      <t xml:space="preserve"> The risks posed by a supplier, its products and services and other third parties shall be identified, documented, prioritised, mitigated and assessed at least annually and when changes occur during the relationship.</t>
    </r>
  </si>
  <si>
    <r>
      <t xml:space="preserve">GV.SC-08: </t>
    </r>
    <r>
      <rPr>
        <sz val="10"/>
        <color theme="1"/>
        <rFont val="Calibri"/>
        <family val="2"/>
        <scheme val="minor"/>
      </rPr>
      <t>Relevant suppliers and other third parties are included in incident planning, response, and recovery activities.</t>
    </r>
  </si>
  <si>
    <r>
      <rPr>
        <b/>
        <sz val="10"/>
        <color rgb="FF000000"/>
        <rFont val="Calibri"/>
        <family val="2"/>
        <scheme val="minor"/>
      </rPr>
      <t>GV.SC-08.1:</t>
    </r>
    <r>
      <rPr>
        <sz val="10"/>
        <color rgb="FF000000"/>
        <rFont val="Calibri"/>
        <family val="2"/>
        <scheme val="minor"/>
      </rPr>
      <t xml:space="preserve"> The organisation shall identify and document key personnel from relevant suppliers and other third parties to include them in incident planning, response, and recovery activities.</t>
    </r>
  </si>
  <si>
    <r>
      <t xml:space="preserve">Asset Management (ID.AM): </t>
    </r>
    <r>
      <rPr>
        <sz val="10"/>
        <color theme="1"/>
        <rFont val="Calibri"/>
        <family val="2"/>
        <scheme val="minor"/>
      </rPr>
      <t>Assets (e.g., data, hardware, software, systems, facilities, services, people) that enable the organisation to achieve business purposes are identified and managed consistent with their relative importance to organisational objectives and the organisation's risk strategy.</t>
    </r>
  </si>
  <si>
    <r>
      <rPr>
        <b/>
        <sz val="10"/>
        <color rgb="FF000000"/>
        <rFont val="Calibri"/>
        <family val="2"/>
        <scheme val="minor"/>
      </rPr>
      <t xml:space="preserve">ID.AM-01: </t>
    </r>
    <r>
      <rPr>
        <sz val="10"/>
        <color rgb="FF000000"/>
        <rFont val="Calibri"/>
        <family val="2"/>
        <scheme val="minor"/>
      </rPr>
      <t>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</si>
  <si>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</si>
  <si>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rPr>
        <b/>
        <sz val="10"/>
        <color rgb="FF000000"/>
        <rFont val="Calibri"/>
        <family val="2"/>
        <scheme val="minor"/>
      </rPr>
      <t>ID.AM-01.2:</t>
    </r>
    <r>
      <rPr>
        <sz val="10"/>
        <color rgb="FF000000"/>
        <rFont val="Calibri"/>
        <family val="2"/>
        <scheme val="minor"/>
      </rPr>
      <t xml:space="preserve"> The inventory of enterprise assets associated with information and information processing facilities shall reflect changes in the organisation’s context and include all information necessary for effective accountability.
</t>
    </r>
  </si>
  <si>
    <r>
      <rPr>
        <b/>
        <sz val="10"/>
        <color rgb="FF000000"/>
        <rFont val="Calibri"/>
        <family val="2"/>
        <scheme val="minor"/>
      </rPr>
      <t>ID.AM-01.3</t>
    </r>
    <r>
      <rPr>
        <sz val="10"/>
        <color rgb="FF000000"/>
        <rFont val="Calibri"/>
        <family val="2"/>
        <scheme val="minor"/>
      </rPr>
      <t xml:space="preserve">: When unauthorised hardware is detected, it shall be quarantined for possible exception handling, removed, or replaced, and the inventory shall be updated accordingly.
</t>
    </r>
  </si>
  <si>
    <r>
      <t xml:space="preserve">ID.AM-02: </t>
    </r>
    <r>
      <rPr>
        <sz val="10"/>
        <color rgb="FF000000"/>
        <rFont val="Calibri"/>
        <family val="2"/>
        <scheme val="minor"/>
      </rPr>
      <t>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</si>
  <si>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</si>
  <si>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rFont val="Calibri"/>
        <family val="2"/>
        <scheme val="minor"/>
      </rPr>
      <t>ID.AM-02.2:</t>
    </r>
    <r>
      <rPr>
        <sz val="10"/>
        <rFont val="Calibri"/>
        <family val="2"/>
        <scheme val="minor"/>
      </rPr>
      <t xml:space="preserve"> The inventory reflecting which software, services and systems are used in the organisation shall reflect changes in the  organisation’s context and include all information necessary for effective accountability.</t>
    </r>
  </si>
  <si>
    <r>
      <rPr>
        <b/>
        <sz val="10"/>
        <rFont val="Calibri"/>
        <family val="2"/>
        <scheme val="minor"/>
      </rPr>
      <t>ID.AM-02.3</t>
    </r>
    <r>
      <rPr>
        <sz val="10"/>
        <rFont val="Calibri"/>
        <family val="2"/>
        <scheme val="minor"/>
      </rPr>
      <t>: The people responsible and accountable for managing software platforms and applications within the organisation shall be formally identified.</t>
    </r>
  </si>
  <si>
    <r>
      <rPr>
        <b/>
        <sz val="10"/>
        <rFont val="Calibri"/>
        <family val="2"/>
        <scheme val="minor"/>
      </rPr>
      <t>ID.AM-02.4:</t>
    </r>
    <r>
      <rPr>
        <sz val="10"/>
        <rFont val="Calibri"/>
        <family val="2"/>
        <scheme val="minor"/>
      </rPr>
      <t xml:space="preserve"> When unauthorised software is detected, it shall be quarantined for possible exception handling, removed, or replaced, and the inventory shall be updated accordingly.</t>
    </r>
  </si>
  <si>
    <r>
      <rPr>
        <b/>
        <sz val="10"/>
        <color rgb="FF000000"/>
        <rFont val="Calibri"/>
        <family val="2"/>
        <scheme val="minor"/>
      </rPr>
      <t xml:space="preserve">ID.AM-03: </t>
    </r>
    <r>
      <rPr>
        <sz val="10"/>
        <color rgb="FF000000"/>
        <rFont val="Calibri"/>
        <family val="2"/>
        <scheme val="minor"/>
      </rPr>
      <t>Representations of the organisation's authorised network communication and internal and external network data flows are maintained</t>
    </r>
  </si>
  <si>
    <r>
      <rPr>
        <b/>
        <sz val="10"/>
        <color theme="1"/>
        <rFont val="Calibri"/>
        <family val="2"/>
        <scheme val="minor"/>
      </rPr>
      <t xml:space="preserve">ID.AM-03-2: </t>
    </r>
    <r>
      <rPr>
        <sz val="10"/>
        <color theme="1"/>
        <rFont val="Calibri"/>
        <family val="2"/>
        <scheme val="minor"/>
      </rPr>
      <t>The organisation's network communication and internal data flows shall be mapped, documented, authorised, and updated when changes occur.</t>
    </r>
  </si>
  <si>
    <r>
      <rPr>
        <b/>
        <sz val="10"/>
        <color rgb="FF000000"/>
        <rFont val="Calibri"/>
        <family val="2"/>
        <scheme val="minor"/>
      </rPr>
      <t xml:space="preserve">ID.AM-04: </t>
    </r>
    <r>
      <rPr>
        <sz val="10"/>
        <color rgb="FF000000"/>
        <rFont val="Calibri"/>
        <family val="2"/>
        <scheme val="minor"/>
      </rPr>
      <t>Inventories of services provided by suppliers are maintained.</t>
    </r>
  </si>
  <si>
    <r>
      <t xml:space="preserve">ID.AM-04.1: </t>
    </r>
    <r>
      <rPr>
        <sz val="10"/>
        <color theme="1"/>
        <rFont val="Calibri"/>
        <family val="2"/>
        <scheme val="minor"/>
      </rPr>
      <t>Organisations shall keep a clear and up-to-date list of all external services it uses, including how they connect to their systems. These services shall be reviewed and approved before use, and the list shall be updated whenever changes happen.</t>
    </r>
  </si>
  <si>
    <r>
      <rPr>
        <b/>
        <sz val="10"/>
        <color rgb="FF000000"/>
        <rFont val="Calibri"/>
        <family val="2"/>
        <scheme val="minor"/>
      </rPr>
      <t>ID.AM-05:</t>
    </r>
    <r>
      <rPr>
        <sz val="10"/>
        <color rgb="FF000000"/>
        <rFont val="Calibri"/>
        <family val="2"/>
        <scheme val="minor"/>
      </rPr>
      <t xml:space="preserve"> Assets are prioritised based on classification, criticality, resources, and impact on the mission.</t>
    </r>
  </si>
  <si>
    <r>
      <rPr>
        <b/>
        <sz val="10"/>
        <color rgb="FF000000"/>
        <rFont val="Calibri"/>
        <family val="2"/>
        <scheme val="minor"/>
      </rPr>
      <t>ID.AM-05.1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</si>
  <si>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</si>
  <si>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</si>
  <si>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rPr>
        <b/>
        <sz val="10"/>
        <rFont val="Calibri"/>
        <family val="2"/>
        <scheme val="minor"/>
      </rPr>
      <t xml:space="preserve">ID.AM-07.2: </t>
    </r>
    <r>
      <rPr>
        <sz val="10"/>
        <rFont val="Calibri"/>
        <family val="2"/>
        <scheme val="minor"/>
      </rPr>
      <t>Inventories of data and associated metadata shall be maintained for designated data types.</t>
    </r>
  </si>
  <si>
    <r>
      <t xml:space="preserve">ID.AM-08: </t>
    </r>
    <r>
      <rPr>
        <sz val="10"/>
        <color rgb="FF000000"/>
        <rFont val="Calibri"/>
        <family val="2"/>
        <scheme val="minor"/>
      </rPr>
      <t>Systems, hardware, software, services, and data are managed throughout their life 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</si>
  <si>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</si>
  <si>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rPr>
        <b/>
        <sz val="10"/>
        <rFont val="Calibri"/>
        <family val="2"/>
        <scheme val="minor"/>
      </rPr>
      <t>ID.AM-08.3:</t>
    </r>
    <r>
      <rPr>
        <sz val="10"/>
        <rFont val="Calibri"/>
        <family val="2"/>
        <scheme val="minor"/>
      </rPr>
      <t xml:space="preserve"> The organisation shall enforce accountability for all its business-critical assets throughout the system lifecycle, including removal, transfers, and disposal.</t>
    </r>
  </si>
  <si>
    <r>
      <rPr>
        <b/>
        <sz val="10"/>
        <rFont val="Calibri"/>
        <family val="2"/>
        <scheme val="minor"/>
      </rPr>
      <t xml:space="preserve">ID.AM-08.4: </t>
    </r>
    <r>
      <rPr>
        <sz val="10"/>
        <rFont val="Calibri"/>
        <family val="2"/>
        <scheme val="minor"/>
      </rPr>
      <t xml:space="preserve">The organisation shall ensure that the necessary measures are taken to deal with loss, misuse, damage, or theft of assets.	</t>
    </r>
  </si>
  <si>
    <r>
      <rPr>
        <b/>
        <sz val="10"/>
        <rFont val="Calibri"/>
        <family val="2"/>
        <scheme val="minor"/>
      </rPr>
      <t>ID.AM-08.6:</t>
    </r>
    <r>
      <rPr>
        <sz val="10"/>
        <rFont val="Calibri"/>
        <family val="2"/>
        <scheme val="minor"/>
      </rPr>
      <t xml:space="preserve"> The organisation shall plan, perform and document preventive maintenance and repairs on its critical system components according to approved processes and tools.</t>
    </r>
  </si>
  <si>
    <r>
      <rPr>
        <b/>
        <sz val="10"/>
        <color rgb="FF000000"/>
        <rFont val="Calibri"/>
        <family val="2"/>
        <scheme val="minor"/>
      </rPr>
      <t>ID.AM-08.8:</t>
    </r>
    <r>
      <rPr>
        <sz val="10"/>
        <color rgb="FF000000"/>
        <rFont val="Calibri"/>
        <family val="2"/>
        <scheme val="minor"/>
      </rPr>
      <t xml:space="preserve"> The organisation shall pre-approve, monitor and enforce maintenance tools for use on its critical systems.</t>
    </r>
  </si>
  <si>
    <r>
      <t xml:space="preserve">ID.AM-08.11: </t>
    </r>
    <r>
      <rPr>
        <sz val="10"/>
        <color theme="1"/>
        <rFont val="Calibri"/>
        <family val="2"/>
        <scheme val="minor"/>
      </rPr>
      <t>Remote maintenance and diagnostic activities of organisational assets shall be pre-approved and the performance logged.</t>
    </r>
  </si>
  <si>
    <r>
      <t xml:space="preserve">ID.AM-08.12: </t>
    </r>
    <r>
      <rPr>
        <sz val="10"/>
        <color theme="1"/>
        <rFont val="Calibri"/>
        <family val="2"/>
        <scheme val="minor"/>
      </rPr>
      <t>Setting up non-local maintenance and diagnostic sessions over remote network connections shall require strong authenticators and these connections shall be terminated when non-local maintenance is completed.</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</si>
  <si>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</si>
  <si>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</si>
  <si>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</si>
  <si>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rPr>
        <b/>
        <sz val="10"/>
        <color theme="1"/>
        <rFont val="Calibri"/>
        <family val="2"/>
        <scheme val="minor"/>
      </rPr>
      <t>ID.RA-01.2:</t>
    </r>
    <r>
      <rPr>
        <sz val="10"/>
        <color theme="1"/>
        <rFont val="Calibri"/>
        <family val="2"/>
        <scheme val="minor"/>
      </rPr>
      <t xml:space="preserve"> A process shall be established to continuously monitor, identify, and document vulnerabilities of the organisation's business critical systems.</t>
    </r>
  </si>
  <si>
    <r>
      <rPr>
        <b/>
        <sz val="10"/>
        <color rgb="FF000000"/>
        <rFont val="Calibri"/>
        <family val="2"/>
        <scheme val="minor"/>
      </rPr>
      <t xml:space="preserve">ID.RA-01.3: </t>
    </r>
    <r>
      <rPr>
        <sz val="10"/>
        <color rgb="FF000000"/>
        <rFont val="Calibri"/>
        <family val="2"/>
        <scheme val="minor"/>
      </rPr>
      <t>The organisation shall establish and maintain a documented process that enables continuous review, analysis and remediation of vulnerabilities and provides for information sharing where applicable.</t>
    </r>
  </si>
  <si>
    <r>
      <rPr>
        <b/>
        <sz val="10"/>
        <rFont val="Calibri"/>
        <family val="2"/>
        <scheme val="minor"/>
      </rPr>
      <t>ID.RA-01.5:</t>
    </r>
    <r>
      <rPr>
        <sz val="10"/>
        <rFont val="Calibri"/>
        <family val="2"/>
        <scheme val="minor"/>
      </rPr>
      <t xml:space="preserve"> Vulnerability scanning shall not adversely impact system functions.</t>
    </r>
  </si>
  <si>
    <r>
      <rPr>
        <b/>
        <sz val="10"/>
        <color theme="1"/>
        <rFont val="Calibri"/>
        <family val="2"/>
        <scheme val="minor"/>
      </rPr>
      <t>ID.RA-01.6:</t>
    </r>
    <r>
      <rPr>
        <sz val="10"/>
        <color theme="1"/>
        <rFont val="Calibri"/>
        <family val="2"/>
        <scheme val="minor"/>
      </rPr>
      <t xml:space="preserve"> Vulnerabilities shall be identified and managed in all relevant assets, including software, network and system architectures, and facilities.</t>
    </r>
  </si>
  <si>
    <r>
      <t xml:space="preserve">ID.RA-02: </t>
    </r>
    <r>
      <rPr>
        <sz val="10"/>
        <color rgb="FF000000"/>
        <rFont val="Calibri"/>
        <family val="2"/>
        <scheme val="minor"/>
      </rPr>
      <t>Cyber threat intelligence is received from information sharing forums and sources.</t>
    </r>
  </si>
  <si>
    <r>
      <rPr>
        <b/>
        <sz val="10"/>
        <color theme="1"/>
        <rFont val="Calibri"/>
        <family val="2"/>
        <scheme val="minor"/>
      </rPr>
      <t>ID.RA-02.1:</t>
    </r>
    <r>
      <rPr>
        <sz val="10"/>
        <color theme="1"/>
        <rFont val="Calibri"/>
        <family val="2"/>
        <scheme val="minor"/>
      </rPr>
      <t xml:space="preserve"> A threat and vulnerability awareness programme that includes a cross-organisation information-sharing capability shall be implemented.</t>
    </r>
  </si>
  <si>
    <r>
      <t xml:space="preserve">ID.RA-03: </t>
    </r>
    <r>
      <rPr>
        <sz val="10"/>
        <color rgb="FF000000"/>
        <rFont val="Calibri"/>
        <family val="2"/>
        <scheme val="minor"/>
      </rPr>
      <t>Internal and external threats to the organisation are identified and recorded.</t>
    </r>
  </si>
  <si>
    <r>
      <rPr>
        <b/>
        <sz val="10"/>
        <color theme="1"/>
        <rFont val="Calibri"/>
        <family val="2"/>
        <scheme val="minor"/>
      </rPr>
      <t>ID.RA-03.1:</t>
    </r>
    <r>
      <rPr>
        <sz val="10"/>
        <color theme="1"/>
        <rFont val="Calibri"/>
        <family val="2"/>
        <scheme val="minor"/>
      </rPr>
      <t xml:space="preserve"> Threats shall be identified and assessed in relation to all relevant assets, including software, network and system architectures, and facilities.</t>
    </r>
  </si>
  <si>
    <r>
      <rPr>
        <b/>
        <sz val="10"/>
        <color rgb="FF000000"/>
        <rFont val="Calibri"/>
        <family val="2"/>
        <scheme val="minor"/>
      </rP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</si>
  <si>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</si>
  <si>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rPr>
        <b/>
        <sz val="10"/>
        <color theme="0"/>
        <rFont val="Calibri"/>
        <family val="2"/>
        <scheme val="minor"/>
      </rPr>
      <t>ID.RA-05.2:</t>
    </r>
    <r>
      <rPr>
        <sz val="10"/>
        <color theme="0"/>
        <rFont val="Calibri"/>
        <family val="2"/>
        <scheme val="minor"/>
      </rPr>
      <t xml:space="preserve"> The organisation shall conduct and document risk assessments in which risk is determined by threats, vulnerabilities, impact on business processes and assets, and likelihood of their occurrence.</t>
    </r>
  </si>
  <si>
    <r>
      <rPr>
        <b/>
        <sz val="10"/>
        <color rgb="FF000000"/>
        <rFont val="Calibri"/>
        <family val="2"/>
        <scheme val="minor"/>
      </rPr>
      <t xml:space="preserve">ID.RA-06: </t>
    </r>
    <r>
      <rPr>
        <sz val="10"/>
        <color rgb="FF000000"/>
        <rFont val="Calibri"/>
        <family val="2"/>
        <scheme val="minor"/>
      </rPr>
      <t>Risk responses are chosen, prioritised, planned, tracked, and communicated.</t>
    </r>
  </si>
  <si>
    <r>
      <rPr>
        <b/>
        <sz val="10"/>
        <color rgb="FFFFFFFF"/>
        <rFont val="Calibri"/>
        <family val="2"/>
        <scheme val="minor"/>
      </rPr>
      <t xml:space="preserve">ID.RA-06.1: </t>
    </r>
    <r>
      <rPr>
        <sz val="10"/>
        <color rgb="FFFFFFFF"/>
        <rFont val="Calibri"/>
        <family val="2"/>
        <scheme val="minor"/>
      </rPr>
      <t>Risk responses shall be identified, prioritised, planned, tracked and communicated.</t>
    </r>
  </si>
  <si>
    <r>
      <t xml:space="preserve">ID.RA-08: </t>
    </r>
    <r>
      <rPr>
        <sz val="10"/>
        <color rgb="FF000000"/>
        <rFont val="Calibri"/>
        <family val="2"/>
        <scheme val="minor"/>
      </rPr>
      <t>Processes for receiving, analysing, and responding to vulnerability disclosures are established .</t>
    </r>
  </si>
  <si>
    <r>
      <rPr>
        <b/>
        <sz val="10"/>
        <color theme="0"/>
        <rFont val="Calibri"/>
        <family val="2"/>
        <scheme val="minor"/>
      </rPr>
      <t xml:space="preserve">ID.RA-08.1: </t>
    </r>
    <r>
      <rPr>
        <sz val="10"/>
        <color theme="0"/>
        <rFont val="Calibri"/>
        <family val="2"/>
        <scheme val="minor"/>
      </rPr>
      <t xml:space="preserve">	The organisation shall establish and implement a vulnerability management plan to identify, analyse, assess, mitigate and communicate all types of vulnerabilities including in the form of a Coordinated Vulnerability Disclosure (CVD) according to applicable legal modalities.</t>
    </r>
  </si>
  <si>
    <r>
      <t xml:space="preserve">Improvement (ID.IM): </t>
    </r>
    <r>
      <rPr>
        <sz val="10"/>
        <color theme="1"/>
        <rFont val="Calibri"/>
        <family val="2"/>
        <scheme val="minor"/>
      </rPr>
      <t>Improvements to organisational  cybersecurity risk management processes, procedures and activities are identified across all CyFun®  functions.</t>
    </r>
  </si>
  <si>
    <r>
      <t xml:space="preserve">ID.IM-02: </t>
    </r>
    <r>
      <rPr>
        <sz val="10"/>
        <color rgb="FF000000"/>
        <rFont val="Calibri"/>
        <family val="2"/>
        <scheme val="minor"/>
      </rPr>
      <t>Improvements are identified from security tests and exercises, including those made in coordination with suppliers and relevant third parties.</t>
    </r>
  </si>
  <si>
    <r>
      <rPr>
        <b/>
        <sz val="10"/>
        <color theme="1"/>
        <rFont val="Calibri"/>
        <family val="2"/>
        <scheme val="minor"/>
      </rPr>
      <t>ID.IM-02.1:</t>
    </r>
    <r>
      <rPr>
        <sz val="10"/>
        <color theme="1"/>
        <rFont val="Calibri"/>
        <family val="2"/>
        <scheme val="minor"/>
      </rPr>
      <t xml:space="preserve"> Security tests and exercises, including those conducted with suppliers and relevant third parties, shall be used to identify areas for improvement.</t>
    </r>
  </si>
  <si>
    <r>
      <t xml:space="preserve">ID.IM-03: </t>
    </r>
    <r>
      <rPr>
        <sz val="10"/>
        <color rgb="FF000000"/>
        <rFont val="Calibri"/>
        <family val="2"/>
        <scheme val="minor"/>
      </rPr>
      <t>Improvements are identified from execution of operational processes, procedures, and activities.</t>
    </r>
  </si>
  <si>
    <r>
      <rPr>
        <b/>
        <sz val="10"/>
        <color rgb="FF000000"/>
        <rFont val="Calibri"/>
        <family val="2"/>
        <scheme val="minor"/>
      </rPr>
      <t xml:space="preserve">ID.IM-03.1: </t>
    </r>
    <r>
      <rPr>
        <sz val="10"/>
        <color rgb="FF000000"/>
        <rFont val="Calibri"/>
        <family val="2"/>
        <scheme val="minor"/>
      </rPr>
      <t>The organisation shall conduct post-incident evaluations to analyse lessons learned from incident response and recovery, and consequently improve processes / procedures / technologies to enhance its cyber resilience.</t>
    </r>
  </si>
  <si>
    <r>
      <rPr>
        <b/>
        <sz val="10"/>
        <color theme="1"/>
        <rFont val="Calibri"/>
        <family val="2"/>
        <scheme val="minor"/>
      </rPr>
      <t>ID.IM-03.2:</t>
    </r>
    <r>
      <rPr>
        <sz val="10"/>
        <color theme="1"/>
        <rFont val="Calibri"/>
        <family val="2"/>
        <scheme val="minor"/>
      </rPr>
      <t xml:space="preserve"> The organisation shall incorporate lessons learned from incident handling activities into updated or new incident handling processes and/or procedures that are framed by appropriate training after review, approval and testing.</t>
    </r>
  </si>
  <si>
    <r>
      <rPr>
        <b/>
        <sz val="10"/>
        <color theme="1"/>
        <rFont val="Calibri"/>
        <family val="2"/>
        <scheme val="minor"/>
      </rPr>
      <t>ID.IM-03.3:</t>
    </r>
    <r>
      <rPr>
        <sz val="10"/>
        <color theme="1"/>
        <rFont val="Calibri"/>
        <family val="2"/>
        <scheme val="minor"/>
      </rPr>
      <t xml:space="preserve"> The organisation shall identify improvements derived from the monitoring, measurements, assessments, and lessons learned and consequently translate this into improved processes / procedures / technologies to enhance its cyber resilience (continuous improvement).	</t>
    </r>
  </si>
  <si>
    <r>
      <rPr>
        <b/>
        <sz val="10"/>
        <color theme="1"/>
        <rFont val="Calibri"/>
        <family val="2"/>
        <scheme val="minor"/>
      </rPr>
      <t>ID.IM-03.4:</t>
    </r>
    <r>
      <rPr>
        <sz val="10"/>
        <color theme="1"/>
        <rFont val="Calibri"/>
        <family val="2"/>
        <scheme val="minor"/>
      </rPr>
      <t xml:space="preserve"> The organisation shall collaborate and share information about its critical system's related security incidents and mitigation measures with designated partners.</t>
    </r>
  </si>
  <si>
    <r>
      <rPr>
        <b/>
        <sz val="10"/>
        <color theme="1"/>
        <rFont val="Calibri"/>
        <family val="2"/>
        <scheme val="minor"/>
      </rPr>
      <t xml:space="preserve">ID.IM-03.5: </t>
    </r>
    <r>
      <rPr>
        <sz val="10"/>
        <color theme="1"/>
        <rFont val="Calibri"/>
        <family val="2"/>
        <scheme val="minor"/>
      </rPr>
      <t>Communication of effectiveness of protection technologies shall be shared with relevant stakeholders.</t>
    </r>
  </si>
  <si>
    <r>
      <rPr>
        <b/>
        <sz val="10"/>
        <color theme="1"/>
        <rFont val="Calibri"/>
        <family val="2"/>
        <scheme val="minor"/>
      </rPr>
      <t>ID.IM-03.6:</t>
    </r>
    <r>
      <rPr>
        <sz val="10"/>
        <color theme="1"/>
        <rFont val="Calibri"/>
        <family val="2"/>
        <scheme val="minor"/>
      </rPr>
      <t xml:space="preserve"> The organisation shall implement, where feasible, automated mechanisms to facilitate the process of information sharing and collaboration.</t>
    </r>
  </si>
  <si>
    <r>
      <t xml:space="preserve">ID.IM-04: </t>
    </r>
    <r>
      <rPr>
        <sz val="10"/>
        <color theme="1"/>
        <rFont val="Calibri"/>
        <family val="2"/>
        <scheme val="minor"/>
      </rPr>
      <t>Incident response plans and other cybersecurity plans that affect operations are established, communicated, maintained, and improved.</t>
    </r>
  </si>
  <si>
    <r>
      <rPr>
        <b/>
        <sz val="10"/>
        <color theme="0"/>
        <rFont val="Calibri"/>
        <family val="2"/>
        <scheme val="minor"/>
      </rPr>
      <t xml:space="preserve">ID.IM-04.1: </t>
    </r>
    <r>
      <rPr>
        <sz val="10"/>
        <color theme="0"/>
        <rFont val="Calibri"/>
        <family val="2"/>
        <scheme val="minor"/>
      </rPr>
      <t>Contingency and continuity plans shall be established, communicated, maintained, tested, validated, and improved.</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</si>
  <si>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</si>
  <si>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</si>
  <si>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 xml:space="preserve">PR.AA-01.1: </t>
    </r>
    <r>
      <rPr>
        <sz val="10"/>
        <color theme="0"/>
        <rFont val="Calibri"/>
        <family val="2"/>
        <scheme val="minor"/>
      </rPr>
      <t xml:space="preserve">Identities and credentials for authorised users, services, and hardware shall be managed. </t>
    </r>
  </si>
  <si>
    <r>
      <rPr>
        <b/>
        <sz val="10"/>
        <color rgb="FF000000"/>
        <rFont val="Calibri"/>
        <family val="2"/>
        <scheme val="minor"/>
      </rPr>
      <t xml:space="preserve">PR.AA-01.2: </t>
    </r>
    <r>
      <rPr>
        <sz val="10"/>
        <color rgb="FF000000"/>
        <rFont val="Calibri"/>
        <family val="2"/>
        <scheme val="minor"/>
      </rPr>
      <t>Identities and credentials for authorised users, services and hardware shall be managed through automated mechanisms whenever feasible.</t>
    </r>
  </si>
  <si>
    <r>
      <rPr>
        <b/>
        <sz val="10"/>
        <color theme="1"/>
        <rFont val="Calibri"/>
        <family val="2"/>
        <scheme val="minor"/>
      </rPr>
      <t xml:space="preserve">PR.AA-02: </t>
    </r>
    <r>
      <rPr>
        <sz val="10"/>
        <color theme="1"/>
        <rFont val="Calibri"/>
        <family val="2"/>
        <scheme val="minor"/>
      </rPr>
      <t>Identities are proofed and bound to credentials based on the context of interactions.</t>
    </r>
  </si>
  <si>
    <r>
      <rPr>
        <b/>
        <sz val="10"/>
        <rFont val="Calibri"/>
        <family val="2"/>
        <scheme val="minor"/>
      </rPr>
      <t>PR.AA-02.1:</t>
    </r>
    <r>
      <rPr>
        <sz val="10"/>
        <rFont val="Calibri"/>
        <family val="2"/>
        <scheme val="minor"/>
      </rPr>
      <t xml:space="preserve"> The organisation shall implement documented procedures for verifying the identity of individuals before issuing credentials that provide access to the organisation's systems.</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</si>
  <si>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</si>
  <si>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 xml:space="preserve">PR.AA-03.1: </t>
    </r>
    <r>
      <rPr>
        <sz val="10"/>
        <rFont val="Calibri"/>
        <family val="2"/>
        <scheme val="minor"/>
      </rPr>
      <t>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</si>
  <si>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</si>
  <si>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rPr>
        <b/>
        <sz val="10"/>
        <color theme="0"/>
        <rFont val="Calibri"/>
        <family val="2"/>
        <scheme val="minor"/>
      </rPr>
      <t>PR.AA-03.3:</t>
    </r>
    <r>
      <rPr>
        <sz val="10"/>
        <color theme="0"/>
        <rFont val="Calibri"/>
        <family val="2"/>
        <scheme val="minor"/>
      </rPr>
      <t xml:space="preserve"> 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</si>
  <si>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</si>
  <si>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</si>
  <si>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</si>
  <si>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rgb="FFFFFFFF"/>
        <rFont val="Calibri"/>
        <family val="2"/>
        <scheme val="minor"/>
      </rPr>
      <t>PR.AA-05.3:</t>
    </r>
    <r>
      <rPr>
        <sz val="10"/>
        <color rgb="FFFFFFFF"/>
        <rFont val="Calibri"/>
        <family val="2"/>
        <scheme val="minor"/>
      </rPr>
      <t xml:space="preserve"> Access rights, privileges and authorisations shall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</si>
  <si>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</si>
  <si>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rPr>
        <b/>
        <sz val="10"/>
        <color rgb="FF000000"/>
        <rFont val="Calibri"/>
        <family val="2"/>
        <scheme val="minor"/>
      </rPr>
      <t>PR.AA-05.5:</t>
    </r>
    <r>
      <rPr>
        <sz val="10"/>
        <color rgb="FF000000"/>
        <rFont val="Calibri"/>
        <family val="2"/>
        <scheme val="minor"/>
      </rPr>
      <t xml:space="preserve"> Where technically, operationally, and economically feasible—without compromising system integrity, safety, or compliance—automated mechanisms shall be implemented to manage user accounts on critical ICT and OT systems. Feasibility shall be determined based on system capabilities, integration potential, risk assessment, and business impact.</t>
    </r>
  </si>
  <si>
    <r>
      <rPr>
        <b/>
        <sz val="10"/>
        <rFont val="Calibri"/>
        <family val="2"/>
        <scheme val="minor"/>
      </rPr>
      <t>PR.AA-05.6:</t>
    </r>
    <r>
      <rPr>
        <sz val="10"/>
        <rFont val="Calibri"/>
        <family val="2"/>
        <scheme val="minor"/>
      </rPr>
      <t xml:space="preserve"> Separation of duties (SoD) shall be ensured in the management of access rights.
</t>
    </r>
  </si>
  <si>
    <r>
      <rPr>
        <b/>
        <sz val="10"/>
        <rFont val="Calibri"/>
        <family val="2"/>
        <scheme val="minor"/>
      </rPr>
      <t>PR.AA-05.7:</t>
    </r>
    <r>
      <rPr>
        <sz val="10"/>
        <rFont val="Calibri"/>
        <family val="2"/>
        <scheme val="minor"/>
      </rPr>
      <t xml:space="preserve"> Privileged users shall be managed and monitored.
</t>
    </r>
  </si>
  <si>
    <r>
      <t xml:space="preserve">PR.AA-06: </t>
    </r>
    <r>
      <rPr>
        <sz val="10"/>
        <color rgb="FF000000"/>
        <rFont val="Calibri"/>
        <family val="2"/>
        <scheme val="minor"/>
      </rPr>
      <t>Physical access to assets is managed, monitored, and enforced commensurate with risk.</t>
    </r>
  </si>
  <si>
    <r>
      <rPr>
        <b/>
        <sz val="10"/>
        <color rgb="FF000000"/>
        <rFont val="Calibri"/>
        <family val="2"/>
        <scheme val="minor"/>
      </rPr>
      <t xml:space="preserve">PR.AA-06.1: </t>
    </r>
    <r>
      <rPr>
        <sz val="10"/>
        <color rgb="FF000000"/>
        <rFont val="Calibri"/>
        <family val="2"/>
        <scheme val="minor"/>
      </rPr>
      <t xml:space="preserve">Physical access to all organisational assets, including critical zones, shall be managed, monitored, and enforced based on risk. </t>
    </r>
  </si>
  <si>
    <r>
      <rPr>
        <b/>
        <sz val="10"/>
        <color rgb="FF000000"/>
        <rFont val="Calibri"/>
        <family val="2"/>
        <scheme val="minor"/>
      </rPr>
      <t>PR.AA-06.2:</t>
    </r>
    <r>
      <rPr>
        <sz val="10"/>
        <color rgb="FF000000"/>
        <rFont val="Calibri"/>
        <family val="2"/>
        <scheme val="minor"/>
      </rPr>
      <t xml:space="preserve"> Physical access controls shall include specific procedures for emergency situations, ensuring continued protection of critical and non-critical assets during such events. 
</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</si>
  <si>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</si>
  <si>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</si>
  <si>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</si>
  <si>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PR.AT-01.2: </t>
    </r>
    <r>
      <rPr>
        <sz val="10"/>
        <color theme="1"/>
        <rFont val="Calibri"/>
        <family val="2"/>
        <scheme val="minor"/>
      </rPr>
      <t>The organisation shall include insider threat awareness and reporting in its cybersecurity training to help personnel recognise and respond to potential internal risks.</t>
    </r>
  </si>
  <si>
    <r>
      <t xml:space="preserve">PR.AT-01.3: </t>
    </r>
    <r>
      <rPr>
        <sz val="10"/>
        <color theme="1"/>
        <rFont val="Calibri"/>
        <family val="2"/>
        <scheme val="minor"/>
      </rPr>
      <t>Personnel shall receive training to understand their specific roles, responsibilities, and priorities during a cybersecurity or information security incident, including the steps they need to follow to respond effectively.</t>
    </r>
  </si>
  <si>
    <r>
      <t xml:space="preserve">PR.AT-02: </t>
    </r>
    <r>
      <rPr>
        <sz val="10"/>
        <color rgb="FF000000"/>
        <rFont val="Calibri"/>
        <family val="2"/>
        <scheme val="minor"/>
      </rPr>
      <t>Individuals in specialised roles are provided with awareness and training so that they possess the knowledge and skills to perform relevant tasks with cybersecurity risks in mind.</t>
    </r>
  </si>
  <si>
    <r>
      <rPr>
        <b/>
        <sz val="10"/>
        <color theme="1"/>
        <rFont val="Calibri"/>
        <family val="2"/>
        <scheme val="minor"/>
      </rPr>
      <t>PR.AT-02.1:</t>
    </r>
    <r>
      <rPr>
        <sz val="10"/>
        <color theme="1"/>
        <rFont val="Calibri"/>
        <family val="2"/>
        <scheme val="minor"/>
      </rPr>
      <t xml:space="preserve"> Members of management bodies shall be able to demonstrate that they have completed training that gives them a solid understanding of information and cybersecurity and risk management so that they can assess information and cyber security risks and their consequences and propose the necessary risk mitigation, considering their roles, responsibilities and authorities.</t>
    </r>
  </si>
  <si>
    <r>
      <rPr>
        <b/>
        <sz val="10"/>
        <color rgb="FF000000"/>
        <rFont val="Calibri"/>
        <family val="2"/>
        <scheme val="minor"/>
      </rPr>
      <t xml:space="preserve">PR.AT-02.2: </t>
    </r>
    <r>
      <rPr>
        <sz val="10"/>
        <color rgb="FF000000"/>
        <rFont val="Calibri"/>
        <family val="2"/>
        <scheme val="minor"/>
      </rPr>
      <t xml:space="preserve">Individuals in specialised roles shall be provided with awareness and training before privileges are granted, so that they possess the knowledge and skills to perform relevant tasks with cybersecurity risks in mind.
</t>
    </r>
  </si>
  <si>
    <r>
      <rPr>
        <b/>
        <sz val="10"/>
        <color theme="1"/>
        <rFont val="Calibri"/>
        <family val="2"/>
        <scheme val="minor"/>
      </rPr>
      <t>PR.AT-02.3:</t>
    </r>
    <r>
      <rPr>
        <sz val="10"/>
        <color theme="1"/>
        <rFont val="Calibri"/>
        <family val="2"/>
        <scheme val="minor"/>
      </rPr>
      <t xml:space="preserve"> Privileged users shall be qualified before privileges are granted, and these users shall be able to demonstrate the understanding of their roles, responsibilities, and authorities.</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</si>
  <si>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</si>
  <si>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 xml:space="preserve">PR.DS-01: </t>
    </r>
    <r>
      <rPr>
        <sz val="10"/>
        <color rgb="FF000000"/>
        <rFont val="Calibri"/>
        <family val="2"/>
        <scheme val="minor"/>
      </rPr>
      <t>The confidentiality, integrity, and availability of data-at-rest are protected.</t>
    </r>
  </si>
  <si>
    <r>
      <rPr>
        <b/>
        <sz val="10"/>
        <rFont val="Calibri"/>
        <family val="2"/>
        <scheme val="minor"/>
      </rPr>
      <t>PR.DS-01.1:</t>
    </r>
    <r>
      <rPr>
        <sz val="10"/>
        <rFont val="Calibri"/>
        <family val="2"/>
        <scheme val="minor"/>
      </rPr>
      <t xml:space="preserve"> The organisation shall implement software, firmware, and information integrity checks to detect unauthorised changes to its critical system components during storage, transport, start-up and when determined necessary.
</t>
    </r>
  </si>
  <si>
    <r>
      <rPr>
        <b/>
        <sz val="10"/>
        <rFont val="Calibri"/>
        <family val="2"/>
        <scheme val="minor"/>
      </rPr>
      <t>PR.DS-01.4:</t>
    </r>
    <r>
      <rPr>
        <sz val="10"/>
        <rFont val="Calibri"/>
        <family val="2"/>
        <scheme val="minor"/>
      </rPr>
      <t xml:space="preserve">	 The organisation shall define and enforce clear policies and practical safeguards to manage and restrict the use of portable storage media, in order to reduce the risk of data leakage, unauthorised access, and malware introduction.</t>
    </r>
  </si>
  <si>
    <r>
      <rPr>
        <b/>
        <sz val="10"/>
        <color theme="1"/>
        <rFont val="Calibri"/>
        <family val="2"/>
        <scheme val="minor"/>
      </rPr>
      <t xml:space="preserve">PR.DS-01.5: </t>
    </r>
    <r>
      <rPr>
        <sz val="10"/>
        <color theme="1"/>
        <rFont val="Calibri"/>
        <family val="2"/>
        <scheme val="minor"/>
      </rPr>
      <t>The organisation shall only allow the use of removable media when absolutely necessary, and shall put technical measures in place to block automatic execution of files from these devices.</t>
    </r>
  </si>
  <si>
    <r>
      <rPr>
        <b/>
        <sz val="10"/>
        <color theme="1"/>
        <rFont val="Calibri"/>
        <family val="2"/>
        <scheme val="minor"/>
      </rPr>
      <t xml:space="preserve">PR.DS-01.9: </t>
    </r>
    <r>
      <rPr>
        <sz val="10"/>
        <color theme="1"/>
        <rFont val="Calibri"/>
        <family val="2"/>
        <scheme val="minor"/>
      </rPr>
      <t>Enterprise assets shall be disposed of safely.</t>
    </r>
  </si>
  <si>
    <r>
      <t xml:space="preserve">PR.DS-11: </t>
    </r>
    <r>
      <rPr>
        <sz val="10"/>
        <color rgb="FF000000"/>
        <rFont val="Calibri"/>
        <family val="2"/>
        <scheme val="minor"/>
      </rPr>
      <t>Backups of data are created, protected, maintained, and tested.</t>
    </r>
  </si>
  <si>
    <r>
      <rPr>
        <b/>
        <sz val="10"/>
        <color theme="0"/>
        <rFont val="Calibri"/>
        <family val="2"/>
        <scheme val="minor"/>
      </rPr>
      <t>PR.DS-11.1:</t>
    </r>
    <r>
      <rPr>
        <sz val="10"/>
        <color theme="0"/>
        <rFont val="Calibri"/>
        <family val="2"/>
        <scheme val="minor"/>
      </rPr>
      <t xml:space="preserve"> Backups for the organisation's business critical data shall be performed and stored on a different system from the device on which the original data resides. </t>
    </r>
  </si>
  <si>
    <r>
      <rPr>
        <b/>
        <sz val="10"/>
        <color theme="1"/>
        <rFont val="Calibri"/>
        <family val="2"/>
        <scheme val="minor"/>
      </rPr>
      <t>PR.DS-11.2</t>
    </r>
    <r>
      <rPr>
        <sz val="10"/>
        <color theme="1"/>
        <rFont val="Calibri"/>
        <family val="2"/>
        <scheme val="minor"/>
      </rPr>
      <t xml:space="preserve">: The reliability and integrity of backups shall be verified and tested regularly.	</t>
    </r>
  </si>
  <si>
    <r>
      <rPr>
        <b/>
        <sz val="10"/>
        <color theme="1"/>
        <rFont val="Calibri"/>
        <family val="2"/>
        <scheme val="minor"/>
      </rPr>
      <t>PR.DS-11.3:</t>
    </r>
    <r>
      <rPr>
        <sz val="10"/>
        <color theme="1"/>
        <rFont val="Calibri"/>
        <family val="2"/>
        <scheme val="minor"/>
      </rPr>
      <t xml:space="preserve"> The organisation shall maintain secure backups of business-critical data in a separate storage location to ensure data availability in case of system failure or data loss. Backup storage shall apply equivalent security controls as the primary environment.</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</si>
  <si>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</si>
  <si>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PR.PS-01: </t>
    </r>
    <r>
      <rPr>
        <sz val="10"/>
        <color rgb="FF000000"/>
        <rFont val="Calibri"/>
        <family val="2"/>
        <scheme val="minor"/>
      </rPr>
      <t>Configuration management practices are established and applied.</t>
    </r>
  </si>
  <si>
    <r>
      <rPr>
        <b/>
        <sz val="10"/>
        <color theme="0"/>
        <rFont val="Calibri"/>
        <family val="2"/>
        <scheme val="minor"/>
      </rPr>
      <t xml:space="preserve">PR.PS-01.1: </t>
    </r>
    <r>
      <rPr>
        <sz val="10"/>
        <color theme="0"/>
        <rFont val="Calibri"/>
        <family val="2"/>
        <scheme val="minor"/>
      </rPr>
      <t>The organisation shall develop, document, and maintain a baseline configuration for its business-critical systems.</t>
    </r>
  </si>
  <si>
    <r>
      <t xml:space="preserve">PR.PS-02: </t>
    </r>
    <r>
      <rPr>
        <sz val="10"/>
        <color rgb="FF000000"/>
        <rFont val="Calibri"/>
        <family val="2"/>
        <scheme val="minor"/>
      </rPr>
      <t>Software is maintained, replaced, and removed commensurate with risk.</t>
    </r>
  </si>
  <si>
    <r>
      <rPr>
        <b/>
        <sz val="10"/>
        <color theme="1"/>
        <rFont val="Calibri"/>
        <family val="2"/>
        <scheme val="minor"/>
      </rPr>
      <t>PR.PS-02.1:</t>
    </r>
    <r>
      <rPr>
        <sz val="10"/>
        <color theme="1"/>
        <rFont val="Calibri"/>
        <family val="2"/>
        <scheme val="minor"/>
      </rPr>
      <t xml:space="preserve"> The organisation shall enforce restrictions on software usage and installation, and ensure that software is maintained, replaced, or removed based on its associated risk.</t>
    </r>
  </si>
  <si>
    <r>
      <t xml:space="preserve">PR.PS-03: </t>
    </r>
    <r>
      <rPr>
        <sz val="10"/>
        <color rgb="FF000000"/>
        <rFont val="Calibri"/>
        <family val="2"/>
        <scheme val="minor"/>
      </rPr>
      <t>Hardware is maintained, replaced, and removed commensurate with risk.</t>
    </r>
  </si>
  <si>
    <r>
      <rPr>
        <b/>
        <sz val="10"/>
        <color theme="1"/>
        <rFont val="Calibri"/>
        <family val="2"/>
        <scheme val="minor"/>
      </rPr>
      <t>PR.PS-03.1</t>
    </r>
    <r>
      <rPr>
        <sz val="10"/>
        <color theme="1"/>
        <rFont val="Calibri"/>
        <family val="2"/>
        <scheme val="minor"/>
      </rPr>
      <t>: Hardware used in business-critical environments shall be maintained, replaced, or removed based on its associated security and operational risk.</t>
    </r>
  </si>
  <si>
    <t>Governance Measure</t>
  </si>
  <si>
    <r>
      <t xml:space="preserve">PR.PS-04: </t>
    </r>
    <r>
      <rPr>
        <sz val="10"/>
        <color theme="1"/>
        <rFont val="Calibri"/>
        <family val="2"/>
        <scheme val="minor"/>
      </rPr>
      <t>Log records are generated and made available for continuous monitoring.</t>
    </r>
  </si>
  <si>
    <r>
      <rPr>
        <b/>
        <sz val="10"/>
        <color rgb="FFFFFFFF"/>
        <rFont val="Calibri"/>
        <family val="2"/>
        <scheme val="minor"/>
      </rPr>
      <t xml:space="preserve">PR.PS-04.1: </t>
    </r>
    <r>
      <rPr>
        <sz val="10"/>
        <color rgb="FFFFFFFF"/>
        <rFont val="Calibri"/>
        <family val="2"/>
        <scheme val="minor"/>
      </rPr>
      <t xml:space="preserve">Logs shall be maintained, documented, and monitored.
</t>
    </r>
  </si>
  <si>
    <r>
      <rPr>
        <b/>
        <sz val="10"/>
        <rFont val="Calibri"/>
        <family val="2"/>
        <scheme val="minor"/>
      </rPr>
      <t>PR.PS-04.2</t>
    </r>
    <r>
      <rPr>
        <sz val="10"/>
        <rFont val="Calibri"/>
        <family val="2"/>
        <scheme val="minor"/>
      </rPr>
      <t xml:space="preserve">: The organisation shall ensure that logbook records contain an authoritative time source or internal clock time stamp that is compared and synchronised with an authoritative time source.	</t>
    </r>
  </si>
  <si>
    <r>
      <rPr>
        <b/>
        <sz val="10"/>
        <color theme="1"/>
        <rFont val="Calibri"/>
        <family val="2"/>
        <scheme val="minor"/>
      </rPr>
      <t>PR.PS-04.3:</t>
    </r>
    <r>
      <rPr>
        <sz val="10"/>
        <color theme="1"/>
        <rFont val="Calibri"/>
        <family val="2"/>
        <scheme val="minor"/>
      </rPr>
      <t xml:space="preserve"> Audit data from the organisation's critical systems shall be moved to an alternative system.</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</si>
  <si>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</si>
  <si>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</si>
  <si>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rPr>
        <b/>
        <sz val="10"/>
        <color theme="1"/>
        <rFont val="Calibri"/>
        <family val="2"/>
        <scheme val="minor"/>
      </rPr>
      <t>PR.PS-05.2:</t>
    </r>
    <r>
      <rPr>
        <sz val="10"/>
        <color theme="1"/>
        <rFont val="Calibri"/>
        <family val="2"/>
        <scheme val="minor"/>
      </rPr>
      <t xml:space="preserve"> Installation and execution of unauthorised software shall be prevented.</t>
    </r>
  </si>
  <si>
    <r>
      <t xml:space="preserve">PR.PS-06: </t>
    </r>
    <r>
      <rPr>
        <sz val="10"/>
        <color theme="1"/>
        <rFont val="Calibri"/>
        <family val="2"/>
        <scheme val="minor"/>
      </rPr>
      <t>Secure software development practices are integrated, and their performance is monitored throughout the software development life cycle.</t>
    </r>
  </si>
  <si>
    <r>
      <rPr>
        <b/>
        <sz val="10"/>
        <color theme="1"/>
        <rFont val="Calibri"/>
        <family val="2"/>
        <scheme val="minor"/>
      </rPr>
      <t>PR.PS-06.1:</t>
    </r>
    <r>
      <rPr>
        <sz val="10"/>
        <color theme="1"/>
        <rFont val="Calibri"/>
        <family val="2"/>
        <scheme val="minor"/>
      </rPr>
      <t xml:space="preserve"> Security shall be considered throughout the lifecycle of systems and applications, whether developed internally or acquired externally.</t>
    </r>
  </si>
  <si>
    <r>
      <rPr>
        <b/>
        <sz val="10"/>
        <color theme="1"/>
        <rFont val="Calibri"/>
        <family val="2"/>
        <scheme val="minor"/>
      </rPr>
      <t>PR.PS-06.2:</t>
    </r>
    <r>
      <rPr>
        <sz val="10"/>
        <color theme="1"/>
        <rFont val="Calibri"/>
        <family val="2"/>
        <scheme val="minor"/>
      </rPr>
      <t xml:space="preserve"> Changes and exceptions shall be tested and validated before being implemented into operational systems.
</t>
    </r>
  </si>
  <si>
    <r>
      <t>Technology Infrastructure Resilience (PR.IR):</t>
    </r>
    <r>
      <rPr>
        <sz val="10"/>
        <color theme="1"/>
        <rFont val="Calibri"/>
        <family val="2"/>
        <scheme val="minor"/>
      </rPr>
      <t>Security architectures are managed with the organisation's risk strategy to protect asset confidentiality, integrity, and availability, and organisational resilience.</t>
    </r>
  </si>
  <si>
    <r>
      <t xml:space="preserve">PR.IR-01: </t>
    </r>
    <r>
      <rPr>
        <sz val="10"/>
        <color theme="1"/>
        <rFont val="Calibri"/>
        <family val="2"/>
        <scheme val="minor"/>
      </rPr>
      <t>Networks and environments are protected from unauthorised logical access and usage.</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</si>
  <si>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</si>
  <si>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</si>
  <si>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rPr>
        <b/>
        <sz val="10"/>
        <color theme="0"/>
        <rFont val="Calibri"/>
        <family val="2"/>
        <scheme val="minor"/>
      </rPr>
      <t>PR.IR-01.3:</t>
    </r>
    <r>
      <rPr>
        <sz val="10"/>
        <color theme="0"/>
        <rFont val="Calibri"/>
        <family val="2"/>
        <scheme val="minor"/>
      </rPr>
      <t xml:space="preserve"> To ensure operational stability and security, the organisation shall, without exception, identify, document, and control connections between components of its critical systems.</t>
    </r>
  </si>
  <si>
    <r>
      <rPr>
        <b/>
        <sz val="10"/>
        <color theme="0"/>
        <rFont val="Calibri"/>
        <family val="2"/>
        <scheme val="minor"/>
      </rPr>
      <t>PR.IR-01.4:</t>
    </r>
    <r>
      <rPr>
        <sz val="10"/>
        <color theme="0"/>
        <rFont val="Calibri"/>
        <family val="2"/>
        <scheme val="minor"/>
      </rPr>
      <t xml:space="preserve"> The organisation shall implement appropriate boundary protection measures to monitor and control communications at external and key internal boundaries of its critical systems, across both IT and OT environments, to ensure secure and reliable operations.</t>
    </r>
  </si>
  <si>
    <r>
      <t xml:space="preserve">PR.IR-02: </t>
    </r>
    <r>
      <rPr>
        <sz val="10"/>
        <color theme="1"/>
        <rFont val="Calibri"/>
        <family val="2"/>
        <scheme val="minor"/>
      </rPr>
      <t>The organisation's technology assets are protected from environmental threats.</t>
    </r>
  </si>
  <si>
    <r>
      <rPr>
        <b/>
        <sz val="10"/>
        <color theme="1"/>
        <rFont val="Calibri"/>
        <family val="2"/>
        <scheme val="minor"/>
      </rPr>
      <t xml:space="preserve">PR.IR-02.1: </t>
    </r>
    <r>
      <rPr>
        <sz val="10"/>
        <color theme="1"/>
        <rFont val="Calibri"/>
        <family val="2"/>
        <scheme val="minor"/>
      </rPr>
      <t>The organisation shall define, implement and maintain policies and procedures related to emergency and safety systems, fire protection systems and environmental controls for its critical systems.</t>
    </r>
  </si>
  <si>
    <t>Control linked to the management aspects</t>
  </si>
  <si>
    <r>
      <rPr>
        <b/>
        <sz val="10"/>
        <color rgb="FF000000"/>
        <rFont val="Calibri"/>
        <family val="2"/>
        <scheme val="minor"/>
      </rPr>
      <t xml:space="preserve">PR.IR-04: </t>
    </r>
    <r>
      <rPr>
        <sz val="10"/>
        <color rgb="FF000000"/>
        <rFont val="Calibri"/>
        <family val="2"/>
        <scheme val="minor"/>
      </rPr>
      <t>Adequate resource capacity to ensure availability is maintained.</t>
    </r>
  </si>
  <si>
    <r>
      <rPr>
        <b/>
        <sz val="10"/>
        <color rgb="FF000000"/>
        <rFont val="Calibri"/>
        <family val="2"/>
        <scheme val="minor"/>
      </rPr>
      <t xml:space="preserve">PR.IR-04.1: </t>
    </r>
    <r>
      <rPr>
        <sz val="10"/>
        <color rgb="FF000000"/>
        <rFont val="Calibri"/>
        <family val="2"/>
        <scheme val="minor"/>
      </rPr>
      <t>Adequate resource capacity planning shall ensure that availability of organisation's critical system information processing, networking, telecommunications, and data storage is maintained.</t>
    </r>
  </si>
  <si>
    <r>
      <t xml:space="preserve">Continuous Monitoring (DE.CM): </t>
    </r>
    <r>
      <rPr>
        <sz val="10"/>
        <rFont val="Calibri"/>
        <family val="2"/>
        <scheme val="minor"/>
      </rPr>
      <t>Assets are monitored to find anomalies, indicators of compromise, and other potentially adverse events.</t>
    </r>
  </si>
  <si>
    <r>
      <rPr>
        <b/>
        <sz val="10"/>
        <color theme="1"/>
        <rFont val="Calibri"/>
        <family val="2"/>
        <scheme val="minor"/>
      </rPr>
      <t>DE.CM-01:</t>
    </r>
    <r>
      <rPr>
        <sz val="10"/>
        <color theme="1"/>
        <rFont val="Calibri"/>
        <family val="2"/>
        <scheme val="minor"/>
      </rPr>
      <t xml:space="preserve"> 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</si>
  <si>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</si>
  <si>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</si>
  <si>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0"/>
        <rFont val="Calibri"/>
        <family val="2"/>
        <scheme val="minor"/>
      </rPr>
      <t xml:space="preserve">DE.CM-01.3: </t>
    </r>
    <r>
      <rPr>
        <sz val="10"/>
        <color theme="0"/>
        <rFont val="Calibri"/>
        <family val="2"/>
        <scheme val="minor"/>
      </rPr>
      <t xml:space="preserve">	The organisation shall monitor and identify unauthorised use of its business-critical systems through the detection of unauthorised local connections, network connections and remote connections.</t>
    </r>
  </si>
  <si>
    <r>
      <rPr>
        <b/>
        <sz val="10"/>
        <color theme="1"/>
        <rFont val="Calibri"/>
        <family val="2"/>
        <scheme val="minor"/>
      </rPr>
      <t xml:space="preserve">DE.CM-02: </t>
    </r>
    <r>
      <rPr>
        <sz val="10"/>
        <color theme="1"/>
        <rFont val="Calibri"/>
        <family val="2"/>
        <scheme val="minor"/>
      </rPr>
      <t>The physical environment is monitored to find potentially adverse events.</t>
    </r>
  </si>
  <si>
    <r>
      <rPr>
        <b/>
        <sz val="10"/>
        <rFont val="Calibri"/>
        <family val="2"/>
        <scheme val="minor"/>
      </rPr>
      <t>DE.CM-02.1:</t>
    </r>
    <r>
      <rPr>
        <sz val="10"/>
        <rFont val="Calibri"/>
        <family val="2"/>
        <scheme val="minor"/>
      </rPr>
      <t xml:space="preserve"> The physical environment shall be monitored to find potentially adverse events.</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</si>
  <si>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</si>
  <si>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</si>
  <si>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rPr>
        <b/>
        <sz val="10"/>
        <rFont val="Calibri"/>
        <family val="2"/>
        <scheme val="minor"/>
      </rPr>
      <t xml:space="preserve">DE.CM-03.2: </t>
    </r>
    <r>
      <rPr>
        <sz val="10"/>
        <rFont val="Calibri"/>
        <family val="2"/>
        <scheme val="minor"/>
      </rPr>
      <t>End point and network protection tools that monitor end-user behaviour for dangerous activity shall be managed.</t>
    </r>
  </si>
  <si>
    <r>
      <rPr>
        <b/>
        <sz val="10"/>
        <color theme="1"/>
        <rFont val="Calibri"/>
        <family val="2"/>
        <scheme val="minor"/>
      </rPr>
      <t xml:space="preserve">DE.CM-06: </t>
    </r>
    <r>
      <rPr>
        <sz val="10"/>
        <color theme="1"/>
        <rFont val="Calibri"/>
        <family val="2"/>
        <scheme val="minor"/>
      </rPr>
      <t>External service provider activities and services are monitored to find potentially adverse events.</t>
    </r>
  </si>
  <si>
    <r>
      <rPr>
        <b/>
        <sz val="10"/>
        <color rgb="FF000000"/>
        <rFont val="Calibri"/>
        <family val="2"/>
        <scheme val="minor"/>
      </rPr>
      <t>DE.CM-06.1:</t>
    </r>
    <r>
      <rPr>
        <sz val="10"/>
        <color rgb="FF000000"/>
        <rFont val="Calibri"/>
        <family val="2"/>
        <scheme val="minor"/>
      </rPr>
      <t xml:space="preserve"> External service provider activities and services shall be secured and monitored to find potentially adverse events.</t>
    </r>
  </si>
  <si>
    <r>
      <rPr>
        <b/>
        <sz val="10"/>
        <color rgb="FF000000"/>
        <rFont val="Calibri"/>
        <family val="2"/>
        <scheme val="minor"/>
      </rPr>
      <t>DE.CM-06.2:</t>
    </r>
    <r>
      <rPr>
        <sz val="10"/>
        <color rgb="FF000000"/>
        <rFont val="Calibri"/>
        <family val="2"/>
        <scheme val="minor"/>
      </rPr>
      <t xml:space="preserve"> External service providers' conformance with personnel security policies and procedures and contract security requirements shall be monitored relative to their cybersecurity risks.</t>
    </r>
  </si>
  <si>
    <r>
      <rPr>
        <b/>
        <sz val="10"/>
        <color theme="1"/>
        <rFont val="Calibri"/>
        <family val="2"/>
        <scheme val="minor"/>
      </rPr>
      <t>DE.CM-09:</t>
    </r>
    <r>
      <rPr>
        <sz val="10"/>
        <color theme="1"/>
        <rFont val="Calibri"/>
        <family val="2"/>
        <scheme val="minor"/>
      </rPr>
      <t xml:space="preserve"> Computing hardware and software, runtime environments, and their data are monitored to find potentially adverse events.</t>
    </r>
  </si>
  <si>
    <r>
      <rPr>
        <b/>
        <sz val="10"/>
        <rFont val="Calibri"/>
        <family val="2"/>
        <scheme val="minor"/>
      </rPr>
      <t>DE.CM-09.1:</t>
    </r>
    <r>
      <rPr>
        <sz val="10"/>
        <rFont val="Calibri"/>
        <family val="2"/>
        <scheme val="minor"/>
      </rPr>
      <t xml:space="preserve"> The organisation shall monitor computing hardware, software, runtime environments, and their data to detect potentially adverse events.</t>
    </r>
  </si>
  <si>
    <r>
      <rPr>
        <b/>
        <sz val="10"/>
        <color rgb="FF000000"/>
        <rFont val="Calibri"/>
        <family val="2"/>
        <scheme val="minor"/>
      </rPr>
      <t xml:space="preserve">Adverse Event Analysis (DE.AE): </t>
    </r>
    <r>
      <rPr>
        <sz val="10"/>
        <color rgb="FF000000"/>
        <rFont val="Calibri"/>
        <family val="2"/>
        <scheme val="minor"/>
      </rPr>
      <t>Anomalies, indicators of compromise, and other potentially adverse events are analysed to characterize the events and detect cybersecurity incidents.</t>
    </r>
  </si>
  <si>
    <r>
      <rPr>
        <b/>
        <sz val="10"/>
        <color theme="1"/>
        <rFont val="Calibri"/>
        <family val="2"/>
        <scheme val="minor"/>
      </rPr>
      <t xml:space="preserve">DE.AE-02: </t>
    </r>
    <r>
      <rPr>
        <sz val="10"/>
        <color theme="1"/>
        <rFont val="Calibri"/>
        <family val="2"/>
        <scheme val="minor"/>
      </rPr>
      <t>Potentially adverse events are analysed to better understand associated activities.</t>
    </r>
  </si>
  <si>
    <r>
      <rPr>
        <b/>
        <sz val="10"/>
        <color rgb="FF000000"/>
        <rFont val="Calibri"/>
        <family val="2"/>
      </rPr>
      <t xml:space="preserve">DE.AE-02.1: </t>
    </r>
    <r>
      <rPr>
        <sz val="10"/>
        <color rgb="FF000000"/>
        <rFont val="Calibri"/>
        <family val="2"/>
      </rPr>
      <t>Cybersecurity and information security events shall be reviewed and analysed to identify potential attack targets and methods, in accordance with applicable laws, regulations, standards, and policies.</t>
    </r>
  </si>
  <si>
    <r>
      <rPr>
        <b/>
        <sz val="10"/>
        <color theme="1"/>
        <rFont val="Calibri"/>
        <family val="2"/>
        <scheme val="minor"/>
      </rPr>
      <t xml:space="preserve">DE.AE-03: </t>
    </r>
    <r>
      <rPr>
        <sz val="10"/>
        <color theme="1"/>
        <rFont val="Calibri"/>
        <family val="2"/>
        <scheme val="minor"/>
      </rPr>
      <t>Information is correlated from multiple sources.</t>
    </r>
  </si>
  <si>
    <r>
      <rPr>
        <b/>
        <sz val="10"/>
        <color rgb="FFFFFFFF"/>
        <rFont val="Calibri"/>
        <family val="2"/>
        <scheme val="minor"/>
      </rPr>
      <t xml:space="preserve">DE.AE-03.1: </t>
    </r>
    <r>
      <rPr>
        <sz val="10"/>
        <color rgb="FFFFFFFF"/>
        <rFont val="Calibri"/>
        <family val="2"/>
        <scheme val="minor"/>
      </rPr>
      <t>The logging functionality of protection and detection tools shall be enabled. Logs shall be backed up and retained for a predefined period, and regularly reviewed to identify unusual or potentially harmful activity.</t>
    </r>
  </si>
  <si>
    <r>
      <rPr>
        <b/>
        <sz val="10"/>
        <color rgb="FF000000"/>
        <rFont val="Calibri"/>
        <family val="2"/>
        <scheme val="minor"/>
      </rPr>
      <t xml:space="preserve">DE.AE-03.2: </t>
    </r>
    <r>
      <rPr>
        <sz val="10"/>
        <color rgb="FF000000"/>
        <rFont val="Calibri"/>
        <family val="2"/>
        <scheme val="minor"/>
      </rPr>
      <t>The organisation shall ensure that event data from critical systems is collected and correlated using information from multiple relevant sources.</t>
    </r>
  </si>
  <si>
    <r>
      <rPr>
        <b/>
        <sz val="10"/>
        <color theme="1"/>
        <rFont val="Calibri"/>
        <family val="2"/>
        <scheme val="minor"/>
      </rPr>
      <t xml:space="preserve">DE.AE-06: </t>
    </r>
    <r>
      <rPr>
        <sz val="10"/>
        <color theme="1"/>
        <rFont val="Calibri"/>
        <family val="2"/>
        <scheme val="minor"/>
      </rPr>
      <t>Information on adverse events is provided to authorised staff and tools.</t>
    </r>
  </si>
  <si>
    <r>
      <rPr>
        <b/>
        <sz val="10"/>
        <color rgb="FF000000"/>
        <rFont val="Calibri"/>
        <family val="2"/>
      </rPr>
      <t xml:space="preserve">DE.AE-06.1: </t>
    </r>
    <r>
      <rPr>
        <sz val="10"/>
        <color rgb="FF000000"/>
        <rFont val="Calibri"/>
        <family val="2"/>
      </rPr>
      <t xml:space="preserve">Information about adverse events shall be promptly delivered to authorised personnel and systems to enable timely detection, investigation, and response.
</t>
    </r>
  </si>
  <si>
    <r>
      <rPr>
        <b/>
        <sz val="10"/>
        <color theme="1"/>
        <rFont val="Calibri"/>
        <family val="2"/>
        <scheme val="minor"/>
      </rPr>
      <t xml:space="preserve">DE.AE-08: </t>
    </r>
    <r>
      <rPr>
        <sz val="10"/>
        <color theme="1"/>
        <rFont val="Calibri"/>
        <family val="2"/>
        <scheme val="minor"/>
      </rPr>
      <t>Incidents are declared when adverse events meet the defined incident criteria.</t>
    </r>
  </si>
  <si>
    <r>
      <t>DE.AE-08.1:</t>
    </r>
    <r>
      <rPr>
        <sz val="10"/>
        <color theme="1"/>
        <rFont val="Calibri"/>
        <family val="2"/>
        <scheme val="minor"/>
      </rPr>
      <t xml:space="preserve"> Incidents shall be reported when adverse events meet defined and documented incident criteria.</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</si>
  <si>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</si>
  <si>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</si>
  <si>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</si>
  <si>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rPr>
        <b/>
        <sz val="10"/>
        <rFont val="Calibri"/>
        <family val="2"/>
        <scheme val="minor"/>
      </rPr>
      <t>RS.MA-01.2:</t>
    </r>
    <r>
      <rPr>
        <sz val="10"/>
        <rFont val="Calibri"/>
        <family val="2"/>
        <scheme val="minor"/>
      </rPr>
      <t xml:space="preserve"> The organisation shall coordinate information/cybersecurity incident response actions with all predefined stakeholders.</t>
    </r>
  </si>
  <si>
    <r>
      <rPr>
        <b/>
        <sz val="10"/>
        <color theme="1"/>
        <rFont val="Calibri"/>
        <family val="2"/>
        <scheme val="minor"/>
      </rPr>
      <t>RS.MA-02:</t>
    </r>
    <r>
      <rPr>
        <sz val="10"/>
        <color theme="1"/>
        <rFont val="Calibri"/>
        <family val="2"/>
        <scheme val="minor"/>
      </rPr>
      <t xml:space="preserve"> Incident reports are triaged and validated.</t>
    </r>
  </si>
  <si>
    <r>
      <rPr>
        <b/>
        <sz val="10"/>
        <rFont val="Calibri"/>
        <family val="2"/>
        <scheme val="minor"/>
      </rPr>
      <t>RS.MA-02.1:</t>
    </r>
    <r>
      <rPr>
        <sz val="10"/>
        <rFont val="Calibri"/>
        <family val="2"/>
        <scheme val="minor"/>
      </rPr>
      <t xml:space="preserve"> Information/cybersecurity incident reports shall be triaged and validated in accordance with the organisation’s incident response procedures.</t>
    </r>
  </si>
  <si>
    <r>
      <rPr>
        <b/>
        <sz val="10"/>
        <color theme="1"/>
        <rFont val="Calibri"/>
        <family val="2"/>
        <scheme val="minor"/>
      </rPr>
      <t>RS.MA-03:</t>
    </r>
    <r>
      <rPr>
        <sz val="10"/>
        <color theme="1"/>
        <rFont val="Calibri"/>
        <family val="2"/>
        <scheme val="minor"/>
      </rPr>
      <t xml:space="preserve"> Incidents are categorised and prioritised.</t>
    </r>
  </si>
  <si>
    <r>
      <rPr>
        <b/>
        <sz val="10"/>
        <rFont val="Calibri"/>
        <family val="2"/>
        <scheme val="minor"/>
      </rPr>
      <t>RS.MA-03.1:</t>
    </r>
    <r>
      <rPr>
        <sz val="10"/>
        <rFont val="Calibri"/>
        <family val="2"/>
        <scheme val="minor"/>
      </rPr>
      <t xml:space="preserve"> Information/cybersecurity incidents shall be categorised, prioritised and escalated as specified in the incident response plan.
</t>
    </r>
  </si>
  <si>
    <r>
      <rPr>
        <b/>
        <sz val="10"/>
        <color theme="1"/>
        <rFont val="Calibri"/>
        <family val="2"/>
        <scheme val="minor"/>
      </rPr>
      <t>RS.MA-05:</t>
    </r>
    <r>
      <rPr>
        <sz val="10"/>
        <color theme="1"/>
        <rFont val="Calibri"/>
        <family val="2"/>
        <scheme val="minor"/>
      </rPr>
      <t xml:space="preserve"> The criteria for initiating incident recovery are applied.</t>
    </r>
  </si>
  <si>
    <r>
      <rPr>
        <b/>
        <sz val="10"/>
        <rFont val="Calibri"/>
        <family val="2"/>
        <scheme val="minor"/>
      </rPr>
      <t>RS.MA-05.1:</t>
    </r>
    <r>
      <rPr>
        <sz val="10"/>
        <rFont val="Calibri"/>
        <family val="2"/>
        <scheme val="minor"/>
      </rPr>
      <t xml:space="preserve"> Clear criteria shall be defined and applied to determine when incident recovery processes need to be initiated.</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</si>
  <si>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</si>
  <si>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</si>
  <si>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</si>
  <si>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rPr>
        <b/>
        <sz val="10"/>
        <color theme="0"/>
        <rFont val="Calibri"/>
        <family val="2"/>
        <scheme val="minor"/>
      </rPr>
      <t>RS.CO-02.2	:</t>
    </r>
    <r>
      <rPr>
        <sz val="10"/>
        <color theme="0"/>
        <rFont val="Calibri"/>
        <family val="2"/>
        <scheme val="minor"/>
      </rPr>
      <t>Cybersecurity incidents shall be shared with relevant external stakeholders within the timeframes defined in the Incident Response Plan, including reporting significant incidents to authorities as required by law.</t>
    </r>
  </si>
  <si>
    <r>
      <t xml:space="preserve">Incident Mitigation (RS.MI): </t>
    </r>
    <r>
      <rPr>
        <sz val="10"/>
        <rFont val="Calibri"/>
        <family val="2"/>
        <scheme val="minor"/>
      </rPr>
      <t>Activities are performed to prevent expansion of an event and mitigate its effects.</t>
    </r>
  </si>
  <si>
    <r>
      <rPr>
        <b/>
        <sz val="10"/>
        <color theme="1"/>
        <rFont val="Calibri"/>
        <family val="2"/>
        <scheme val="minor"/>
      </rPr>
      <t>RS.MI-01:</t>
    </r>
    <r>
      <rPr>
        <sz val="10"/>
        <color theme="1"/>
        <rFont val="Calibri"/>
        <family val="2"/>
        <scheme val="minor"/>
      </rPr>
      <t xml:space="preserve">	 Incidents are contained.</t>
    </r>
  </si>
  <si>
    <r>
      <t xml:space="preserve">RS.MI-01.1: </t>
    </r>
    <r>
      <rPr>
        <sz val="10"/>
        <color theme="1"/>
        <rFont val="Calibri"/>
        <family val="2"/>
        <scheme val="minor"/>
      </rPr>
      <t>Cybersecurity incidents shall be contained and eliminated. Any decision to accept and retain certain cybersecurity risks shall be formally documented.</t>
    </r>
  </si>
  <si>
    <r>
      <rPr>
        <b/>
        <sz val="10"/>
        <color theme="0"/>
        <rFont val="Calibri"/>
        <family val="2"/>
        <scheme val="minor"/>
      </rPr>
      <t xml:space="preserve">RS.MI-01.2: </t>
    </r>
    <r>
      <rPr>
        <sz val="10"/>
        <color theme="0"/>
        <rFont val="Calibri"/>
        <family val="2"/>
        <scheme val="minor"/>
      </rPr>
      <t>The organisation shall detect unauthorised access or data leakage and take appropriate mitigation actions, including monitoring of critical systems at external boundaries and key internal points.</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</si>
  <si>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</si>
  <si>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</si>
  <si>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</si>
  <si>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r>
      <rPr>
        <b/>
        <sz val="10"/>
        <color theme="1"/>
        <rFont val="Calibri"/>
        <family val="2"/>
        <scheme val="minor"/>
      </rPr>
      <t xml:space="preserve">RC.RP-05: </t>
    </r>
    <r>
      <rPr>
        <sz val="10"/>
        <color theme="1"/>
        <rFont val="Calibri"/>
        <family val="2"/>
        <scheme val="minor"/>
      </rPr>
      <t>The integrity of restored assets is verified, systems and services are restored, and normal operating status is confirmed.</t>
    </r>
  </si>
  <si>
    <r>
      <rPr>
        <b/>
        <sz val="10"/>
        <rFont val="Calibri"/>
        <family val="2"/>
        <scheme val="minor"/>
      </rPr>
      <t xml:space="preserve">RC.RP-05.1: </t>
    </r>
    <r>
      <rPr>
        <sz val="10"/>
        <rFont val="Calibri"/>
        <family val="2"/>
        <scheme val="minor"/>
      </rPr>
      <t xml:space="preserve">The integrity of restored systems and assets shall be verified before they are returned to service. Systems and services shall be fully restored, and normal operations shall be confirmed.
</t>
    </r>
  </si>
  <si>
    <r>
      <rPr>
        <b/>
        <sz val="10"/>
        <color theme="1"/>
        <rFont val="Calibri"/>
        <family val="2"/>
        <scheme val="minor"/>
      </rPr>
      <t>RC.RP-06:</t>
    </r>
    <r>
      <rPr>
        <sz val="10"/>
        <color theme="1"/>
        <rFont val="Calibri"/>
        <family val="2"/>
        <scheme val="minor"/>
      </rPr>
      <t xml:space="preserve"> The end of incident recovery is declared based on criteria, and incident-related documentation is completed.	</t>
    </r>
  </si>
  <si>
    <r>
      <rPr>
        <b/>
        <sz val="10"/>
        <rFont val="Calibri"/>
        <family val="2"/>
        <scheme val="minor"/>
      </rPr>
      <t>RC.RP-06.1:</t>
    </r>
    <r>
      <rPr>
        <sz val="10"/>
        <rFont val="Calibri"/>
        <family val="2"/>
        <scheme val="minor"/>
      </rPr>
      <t xml:space="preserve"> The end of incident recovery shall be formally declared based on predefined criteria, and all incident-related documentation shall be completed and reviewed.</t>
    </r>
  </si>
  <si>
    <r>
      <t xml:space="preserve">Incident Recovery Communication (RC.CO): </t>
    </r>
    <r>
      <rPr>
        <sz val="10"/>
        <rFont val="Calibri"/>
        <family val="2"/>
        <scheme val="minor"/>
      </rPr>
      <t xml:space="preserve">Restoration activities are coordinated with internal and external parties. </t>
    </r>
  </si>
  <si>
    <r>
      <rPr>
        <b/>
        <sz val="10"/>
        <color theme="1"/>
        <rFont val="Calibri"/>
        <family val="2"/>
        <scheme val="minor"/>
      </rPr>
      <t>RC.CO-03:</t>
    </r>
    <r>
      <rPr>
        <sz val="10"/>
        <color theme="1"/>
        <rFont val="Calibri"/>
        <family val="2"/>
        <scheme val="minor"/>
      </rPr>
      <t xml:space="preserve"> Recovery activities and progress in restoring operational capabilities are communicated to designated internal and external stakeholders.</t>
    </r>
  </si>
  <si>
    <r>
      <rPr>
        <b/>
        <sz val="10"/>
        <color theme="0"/>
        <rFont val="Calibri"/>
        <family val="2"/>
        <scheme val="minor"/>
      </rPr>
      <t>RC.CO-03.1:</t>
    </r>
    <r>
      <rPr>
        <sz val="10"/>
        <color theme="0"/>
        <rFont val="Calibri"/>
        <family val="2"/>
        <scheme val="minor"/>
      </rPr>
      <t xml:space="preserve"> Recovery activities and progress in restoring operational capabilities shall be communicated to designated internal and external stakeholders in accordance with established communication procedures.
</t>
    </r>
  </si>
  <si>
    <r>
      <rPr>
        <b/>
        <sz val="10"/>
        <color theme="1"/>
        <rFont val="Calibri"/>
        <family val="2"/>
        <scheme val="minor"/>
      </rPr>
      <t xml:space="preserve">RC.CO-04: </t>
    </r>
    <r>
      <rPr>
        <sz val="10"/>
        <color theme="1"/>
        <rFont val="Calibri"/>
        <family val="2"/>
        <scheme val="minor"/>
      </rPr>
      <t>Public updates on incident recovery are shared using approved methods and messaging.</t>
    </r>
  </si>
  <si>
    <r>
      <rPr>
        <b/>
        <sz val="10"/>
        <rFont val="Calibri"/>
        <family val="2"/>
        <scheme val="minor"/>
      </rPr>
      <t>RC.CO-04.1:</t>
    </r>
    <r>
      <rPr>
        <sz val="10"/>
        <rFont val="Calibri"/>
        <family val="2"/>
        <scheme val="minor"/>
      </rPr>
      <t xml:space="preserve"> Public updates on incident recovery shall be shared using approved communication methods and messaging, in accordance with established procedures.</t>
    </r>
  </si>
  <si>
    <t>CyberFundamentals Categories</t>
  </si>
  <si>
    <t>Category 
Maturity Score</t>
  </si>
  <si>
    <t>Documentation Maturity Score</t>
  </si>
  <si>
    <t>Implementation Maturity Score</t>
  </si>
  <si>
    <t>Target Total Maturity Level</t>
  </si>
  <si>
    <t>Total Maturity level</t>
  </si>
  <si>
    <t>CyFun®2025</t>
  </si>
  <si>
    <t>GOVERN</t>
  </si>
  <si>
    <t>Organisational Context (GV.OC)</t>
  </si>
  <si>
    <t>Risk Management Strategy (GV.RM)</t>
  </si>
  <si>
    <r>
      <t xml:space="preserve">TLP: </t>
    </r>
    <r>
      <rPr>
        <b/>
        <sz val="18"/>
        <color rgb="FFFFC000"/>
        <rFont val="Calibri"/>
        <family val="2"/>
        <scheme val="minor"/>
      </rPr>
      <t>AMBER</t>
    </r>
  </si>
  <si>
    <t>Roles, Responsibilities, and Authorities (GV.RR)</t>
  </si>
  <si>
    <t>Policy (GV.PO)</t>
  </si>
  <si>
    <t>Cybersecurity Supply Chain Risk Management (GV.SC)</t>
  </si>
  <si>
    <t>CyberFundamentals Self-Assesment Tool version:</t>
  </si>
  <si>
    <t>IDENTIFY</t>
  </si>
  <si>
    <t>Asset Management (ID.AM)</t>
  </si>
  <si>
    <t>Risk Assessment (ID.RA)</t>
  </si>
  <si>
    <t>Improvement (ID.IM)</t>
  </si>
  <si>
    <t>PROTECT</t>
  </si>
  <si>
    <t>Identity Management, Authentication, and Access Control (PR.AA)</t>
  </si>
  <si>
    <t>Self-Assessment Completion date:</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</si>
  <si>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</si>
  <si>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</si>
  <si>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</si>
  <si>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</si>
  <si>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</si>
  <si>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</si>
  <si>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</si>
  <si>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</si>
  <si>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</si>
  <si>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Response Reporting and Communication (RS.CO)</t>
  </si>
  <si>
    <t>Incident Mitigation (RS.MI)</t>
  </si>
  <si>
    <t>RECOVER</t>
  </si>
  <si>
    <t xml:space="preserve">Incident Recovery Plan Execution (RC.RP) </t>
  </si>
  <si>
    <t xml:space="preserve">Incident Recovery Communication (RC.CO) </t>
  </si>
  <si>
    <t>KEY MEASURES (KM)</t>
  </si>
  <si>
    <t>Target Maturity Score</t>
  </si>
  <si>
    <t>KM 
Maturity Score</t>
  </si>
  <si>
    <t>ID.AM-08.2</t>
  </si>
  <si>
    <t xml:space="preserve">Patches and security updates for operating systems and critical system components shall be installed. </t>
  </si>
  <si>
    <t xml:space="preserve">GV.RR-02.1 </t>
  </si>
  <si>
    <t>Information security and Cyber security roles, responsibilities and authorities for employees, suppliers, customers, and partners shall be documented, reviewed, authorized, kept up to date, communicated, and coordinated internally and externally.</t>
  </si>
  <si>
    <t>PR.AA-01.1</t>
  </si>
  <si>
    <t xml:space="preserve">Identities and credentials for authorised users, services, and hardware shall be managed.  </t>
  </si>
  <si>
    <t>ID.RA-08.1</t>
  </si>
  <si>
    <t>The organisation shall establish and implement a vulnerability management plan to identify, analyse, assess, mitigate and communicate all types of vulnerabilities including in the form of a Coordinated Vulnerability Disclosure (CVD) according to applicable legal modalities.</t>
  </si>
  <si>
    <t>PR.AA-03.2</t>
  </si>
  <si>
    <t>Multi-Factor Authentication (MFA) shall be required to access the organisation's networks remotely.</t>
  </si>
  <si>
    <t>PR.AA-03.3</t>
  </si>
  <si>
    <t>The organisation shall define, document, and implement usage restrictions, connection requirements, and authorisation procedures for remote access to its critical systems. These controls shall ensure that only approved users can connect, using secure methods, with access limited to what is necessary for their role.</t>
  </si>
  <si>
    <t>PR.AA-05.1</t>
  </si>
  <si>
    <t>Access permissions, rights, and authorisations shall be defined, managed, enforced and reviewed.</t>
  </si>
  <si>
    <t>PR.PS-01.1</t>
  </si>
  <si>
    <t>The organisation shall develop, document, and maintain a baseline configuration for its business critical systems.</t>
  </si>
  <si>
    <t>PR.AA-05.2</t>
  </si>
  <si>
    <t>It shall be determined who needs access to the organisation's business-critical information and technology and the means to gain access.</t>
  </si>
  <si>
    <t>PR.IR-01.3</t>
  </si>
  <si>
    <t>To ensure operational stability and security, the organisation shall, without exception, identify, document, and control connections between components of its critical systems.</t>
  </si>
  <si>
    <t>PR.AA-05.3</t>
  </si>
  <si>
    <t>Access rights, privileges and authorisations shall be restricted to the systems and specific information needed to perform the tasks (the principle of Least Privilege).</t>
  </si>
  <si>
    <t xml:space="preserve">PR.IR-01.4 </t>
  </si>
  <si>
    <t>The organisation shall implement appropriate boundary protection measures to monitor and control communications at external and key internal boundaries of its critical systems, across both IT and OT environments, to ensure secure and reliable operations.</t>
  </si>
  <si>
    <t>PR.AA-05.4</t>
  </si>
  <si>
    <t>No one shall have administrative privileges for routine day-to-day tasks.</t>
  </si>
  <si>
    <t>DE.CM-01.3</t>
  </si>
  <si>
    <t>The organisation shall monitor and identify unauthorised use of its business critical systems through the detection of unauthorised local connections, network connections and remote connections.</t>
  </si>
  <si>
    <t>PR.DS-11.1</t>
  </si>
  <si>
    <t xml:space="preserve">Backups for organisation's business critical data shall be performed and stored on a different system from the device on which the original data resides. </t>
  </si>
  <si>
    <t>RS.CO-02.2</t>
  </si>
  <si>
    <t>Cybersecurity incidents shall be shared with relevant external stakeholders within the timeframes defined in the Incident Response Plan, including reporting significant incidents to authorities as required by law.</t>
  </si>
  <si>
    <t>PR.PS-04.1</t>
  </si>
  <si>
    <t xml:space="preserve">Logs shall be maintained, documented, and monitored.
</t>
  </si>
  <si>
    <t>RS.MI-01.2</t>
  </si>
  <si>
    <t>The organisation shall detect unauthorised access or data leakage and take appropriate mitigation actions, including monitoring of critical systems at external boundaries and key internal points.</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</si>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</sst>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5">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u/>
      <sz val="10"/>
      <color theme="1"/>
      <name val="Calibri"/>
      <family val="2"/>
      <scheme val="minor"/>
    </font>
    <font>
      <u/>
      <sz val="11"/>
      <color theme="1"/>
      <name val="Calibri"/>
      <family val="2"/>
      <scheme val="minor"/>
    </font>
    <font>
      <sz val="10"/>
      <color rgb="FFFFFFFF"/>
      <name val="Calibri"/>
      <family val="2"/>
      <scheme val="minor"/>
    </font>
    <font>
      <b/>
      <sz val="24"/>
      <color theme="1"/>
      <name val="Calibri"/>
      <family val="2"/>
      <scheme val="minor"/>
    </font>
    <font>
      <b/>
      <sz val="10"/>
      <color rgb="FFFFC000"/>
      <name val="Calibri (Hoofdtekst)"/>
    </font>
    <font>
      <b/>
      <sz val="28"/>
      <color theme="1"/>
      <name val="Calibri"/>
      <family val="2"/>
      <scheme val="minor"/>
    </font>
    <font>
      <b/>
      <sz val="18"/>
      <color rgb="FFFFFFFF"/>
      <name val="Calibri"/>
      <family val="2"/>
      <scheme val="minor"/>
    </font>
    <font>
      <b/>
      <sz val="18"/>
      <color rgb="FFFFC000"/>
      <name val="Calibri"/>
      <family val="2"/>
      <scheme val="minor"/>
    </font>
    <font>
      <b/>
      <sz val="12"/>
      <color theme="0"/>
      <name val="Calibri"/>
      <family val="2"/>
      <scheme val="minor"/>
    </font>
    <font>
      <b/>
      <sz val="8"/>
      <color theme="0"/>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b/>
      <u/>
      <sz val="20"/>
      <color rgb="FFC00000"/>
      <name val="Calibri (Hoofdtekst)"/>
    </font>
    <font>
      <b/>
      <sz val="20"/>
      <color rgb="FFC00000"/>
      <name val="Calibri"/>
      <family val="2"/>
      <scheme val="minor"/>
    </font>
    <font>
      <b/>
      <sz val="10"/>
      <color theme="0"/>
      <name val="Calibri (Hoofdtekst)"/>
    </font>
    <font>
      <b/>
      <sz val="14"/>
      <color theme="0"/>
      <name val="Calibri"/>
      <family val="2"/>
      <scheme val="minor"/>
    </font>
    <font>
      <b/>
      <sz val="10"/>
      <color rgb="FF000000"/>
      <name val="Calibri"/>
      <family val="2"/>
    </font>
    <font>
      <sz val="10"/>
      <color rgb="FF000000"/>
      <name val="Calibri"/>
      <family val="2"/>
    </font>
    <font>
      <b/>
      <sz val="10"/>
      <color rgb="FFFFFFFF"/>
      <name val="Calibri"/>
      <family val="2"/>
    </font>
    <font>
      <sz val="10"/>
      <color rgb="FFFFFFFF"/>
      <name val="Calibri"/>
      <family val="2"/>
    </font>
    <font>
      <b/>
      <sz val="12"/>
      <color rgb="FF000000"/>
      <name val="Calibri"/>
      <family val="2"/>
    </font>
    <font>
      <sz val="12"/>
      <color rgb="FF000000"/>
      <name val="Calibri"/>
      <family val="2"/>
    </font>
  </fonts>
  <fills count="24">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theme="3"/>
        <bgColor indexed="64"/>
      </patternFill>
    </fill>
    <fill>
      <patternFill patternType="solid">
        <fgColor rgb="FF83A66F"/>
        <bgColor indexed="64"/>
      </patternFill>
    </fill>
    <fill>
      <patternFill patternType="solid">
        <fgColor rgb="FF17AB91"/>
        <bgColor indexed="64"/>
      </patternFill>
    </fill>
    <fill>
      <gradientFill>
        <stop position="0">
          <color theme="3"/>
        </stop>
        <stop position="1">
          <color rgb="FFFF0000"/>
        </stop>
      </gradientFill>
    </fill>
  </fills>
  <borders count="18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style="dotted">
        <color indexed="64"/>
      </left>
      <right style="medium">
        <color indexed="64"/>
      </right>
      <top style="thick">
        <color indexed="64"/>
      </top>
      <bottom style="medium">
        <color indexed="64"/>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style="dotted">
        <color indexed="64"/>
      </left>
      <right/>
      <top style="thick">
        <color indexed="64"/>
      </top>
      <bottom style="medium">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auto="1"/>
      </left>
      <right style="medium">
        <color rgb="FFFFFFFF"/>
      </right>
      <top/>
      <bottom style="thick">
        <color rgb="FFFFFFFF"/>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right/>
      <top/>
      <bottom style="medium">
        <color auto="1"/>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rgb="FFF75E74"/>
      </top>
      <bottom/>
      <diagonal/>
    </border>
    <border>
      <left style="thin">
        <color indexed="64"/>
      </left>
      <right/>
      <top/>
      <bottom style="thin">
        <color rgb="FFF75E74"/>
      </bottom>
      <diagonal/>
    </border>
    <border>
      <left/>
      <right/>
      <top/>
      <bottom style="thin">
        <color indexed="64"/>
      </bottom>
      <diagonal/>
    </border>
    <border>
      <left style="thin">
        <color rgb="FF7DF49F"/>
      </left>
      <right style="thin">
        <color indexed="64"/>
      </right>
      <top/>
      <bottom/>
      <diagonal/>
    </border>
    <border>
      <left style="thin">
        <color indexed="64"/>
      </left>
      <right style="thin">
        <color rgb="FF7DF49F"/>
      </right>
      <top/>
      <bottom/>
      <diagonal/>
    </border>
    <border>
      <left style="thin">
        <color indexed="64"/>
      </left>
      <right style="thin">
        <color rgb="FF7DF49F"/>
      </right>
      <top/>
      <bottom style="thin">
        <color indexed="64"/>
      </bottom>
      <diagonal/>
    </border>
    <border>
      <left style="thin">
        <color rgb="FF7DF49F"/>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rgb="FFFFFF99"/>
      </right>
      <top/>
      <bottom/>
      <diagonal/>
    </border>
    <border>
      <left style="thin">
        <color indexed="64"/>
      </left>
      <right style="thick">
        <color rgb="FFFFFF99"/>
      </right>
      <top/>
      <bottom style="thin">
        <color indexed="64"/>
      </bottom>
      <diagonal/>
    </border>
    <border>
      <left style="thick">
        <color rgb="FFFFFF99"/>
      </left>
      <right style="thin">
        <color indexed="64"/>
      </right>
      <top/>
      <bottom/>
      <diagonal/>
    </border>
    <border>
      <left style="thin">
        <color indexed="64"/>
      </left>
      <right style="hair">
        <color rgb="FFFFFF99"/>
      </right>
      <top/>
      <bottom style="thin">
        <color indexed="64"/>
      </bottom>
      <diagonal/>
    </border>
    <border>
      <left style="thin">
        <color indexed="64"/>
      </left>
      <right style="hair">
        <color rgb="FFFFFF99"/>
      </right>
      <top style="thin">
        <color indexed="64"/>
      </top>
      <bottom/>
      <diagonal/>
    </border>
    <border>
      <left style="thin">
        <color indexed="64"/>
      </left>
      <right style="hair">
        <color rgb="FFFFFF99"/>
      </right>
      <top/>
      <bottom/>
      <diagonal/>
    </border>
    <border>
      <left style="thick">
        <color rgb="FFFFFF99"/>
      </left>
      <right style="thin">
        <color indexed="64"/>
      </right>
      <top/>
      <bottom style="thin">
        <color indexed="64"/>
      </bottom>
      <diagonal/>
    </border>
    <border>
      <left style="thick">
        <color rgb="FFFFFF99"/>
      </left>
      <right/>
      <top/>
      <bottom/>
      <diagonal/>
    </border>
    <border>
      <left style="hair">
        <color rgb="FFFFFF99"/>
      </left>
      <right/>
      <top style="thin">
        <color indexed="64"/>
      </top>
      <bottom/>
      <diagonal/>
    </border>
    <border>
      <left style="hair">
        <color rgb="FFFFFF99"/>
      </left>
      <right style="thin">
        <color indexed="64"/>
      </right>
      <top style="thin">
        <color indexed="64"/>
      </top>
      <bottom style="thin">
        <color indexed="64"/>
      </bottom>
      <diagonal/>
    </border>
    <border>
      <left style="hair">
        <color rgb="FFFFFF99"/>
      </left>
      <right style="thin">
        <color indexed="64"/>
      </right>
      <top/>
      <bottom style="thin">
        <color indexed="64"/>
      </bottom>
      <diagonal/>
    </border>
    <border>
      <left style="thin">
        <color indexed="64"/>
      </left>
      <right style="thin">
        <color rgb="FFFFFF99"/>
      </right>
      <top style="thin">
        <color indexed="64"/>
      </top>
      <bottom/>
      <diagonal/>
    </border>
    <border>
      <left style="thin">
        <color indexed="64"/>
      </left>
      <right style="thin">
        <color rgb="FFFFFF99"/>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hair">
        <color rgb="FFF75E74"/>
      </left>
      <right style="thin">
        <color indexed="64"/>
      </right>
      <top style="hair">
        <color indexed="64"/>
      </top>
      <bottom style="thin">
        <color indexed="64"/>
      </bottom>
      <diagonal/>
    </border>
    <border>
      <left style="thin">
        <color rgb="FF7DF49F"/>
      </left>
      <right style="thin">
        <color indexed="64"/>
      </right>
      <top style="thin">
        <color indexed="64"/>
      </top>
      <bottom/>
      <diagonal/>
    </border>
    <border>
      <left style="thick">
        <color indexed="64"/>
      </left>
      <right style="thick">
        <color indexed="64"/>
      </right>
      <top style="dotted">
        <color indexed="64"/>
      </top>
      <bottom/>
      <diagonal/>
    </border>
    <border>
      <left style="thin">
        <color indexed="64"/>
      </left>
      <right style="hair">
        <color rgb="FFF75E74"/>
      </right>
      <top style="thin">
        <color indexed="64"/>
      </top>
      <bottom style="thin">
        <color indexed="64"/>
      </bottom>
      <diagonal/>
    </border>
    <border>
      <left style="thin">
        <color rgb="FFFFFF99"/>
      </left>
      <right style="thin">
        <color indexed="64"/>
      </right>
      <top/>
      <bottom/>
      <diagonal/>
    </border>
    <border>
      <left style="thin">
        <color indexed="64"/>
      </left>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rgb="FF000000"/>
      </bottom>
      <diagonal/>
    </border>
    <border>
      <left/>
      <right style="thick">
        <color indexed="64"/>
      </right>
      <top style="thick">
        <color indexed="64"/>
      </top>
      <bottom/>
      <diagonal/>
    </border>
    <border>
      <left style="medium">
        <color rgb="FFFFFFFF"/>
      </left>
      <right style="thick">
        <color indexed="64"/>
      </right>
      <top/>
      <bottom style="thick">
        <color rgb="FFFFFFFF"/>
      </bottom>
      <diagonal/>
    </border>
    <border>
      <left style="medium">
        <color rgb="FFFFFFFF"/>
      </left>
      <right style="thick">
        <color indexed="64"/>
      </right>
      <top style="thick">
        <color rgb="FFFFFFFF"/>
      </top>
      <bottom/>
      <diagonal/>
    </border>
    <border>
      <left style="medium">
        <color rgb="FFFFFFFF"/>
      </left>
      <right style="thick">
        <color indexed="64"/>
      </right>
      <top style="medium">
        <color rgb="FFFFFFFF"/>
      </top>
      <bottom style="thick">
        <color auto="1"/>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style="thick">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medium">
        <color indexed="64"/>
      </left>
      <right/>
      <top style="dotted">
        <color indexed="64"/>
      </top>
      <bottom/>
      <diagonal/>
    </border>
    <border>
      <left/>
      <right style="thick">
        <color indexed="64"/>
      </right>
      <top style="dotted">
        <color indexed="64"/>
      </top>
      <bottom/>
      <diagonal/>
    </border>
    <border>
      <left style="medium">
        <color indexed="64"/>
      </left>
      <right/>
      <top/>
      <bottom style="dotted">
        <color indexed="64"/>
      </bottom>
      <diagonal/>
    </border>
    <border>
      <left/>
      <right style="thick">
        <color indexed="64"/>
      </right>
      <top/>
      <bottom style="dotted">
        <color indexed="64"/>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ck">
        <color indexed="64"/>
      </left>
      <right/>
      <top style="medium">
        <color indexed="64"/>
      </top>
      <bottom/>
      <diagonal/>
    </border>
    <border>
      <left style="thick">
        <color indexed="64"/>
      </left>
      <right/>
      <top/>
      <bottom style="medium">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dotted">
        <color rgb="FF000000"/>
      </bottom>
      <diagonal/>
    </border>
    <border>
      <left/>
      <right style="thin">
        <color rgb="FF000000"/>
      </right>
      <top/>
      <bottom/>
      <diagonal/>
    </border>
    <border>
      <left style="hair">
        <color rgb="FFFFFF99"/>
      </left>
      <right style="thin">
        <color indexed="64"/>
      </right>
      <top style="thin">
        <color indexed="64"/>
      </top>
      <bottom/>
      <diagonal/>
    </border>
    <border>
      <left style="medium">
        <color indexed="64"/>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style="hair">
        <color indexed="64"/>
      </left>
      <right style="medium">
        <color indexed="64"/>
      </right>
      <top style="hair">
        <color indexed="64"/>
      </top>
      <bottom style="thin">
        <color rgb="FF000000"/>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460">
    <xf numFmtId="0" fontId="0" fillId="0" borderId="0" xfId="0"/>
    <xf numFmtId="0" fontId="0" fillId="0" borderId="22" xfId="0" applyBorder="1"/>
    <xf numFmtId="0" fontId="5" fillId="0" borderId="23" xfId="2" applyBorder="1"/>
    <xf numFmtId="0" fontId="0" fillId="0" borderId="24" xfId="0" applyBorder="1"/>
    <xf numFmtId="0" fontId="0" fillId="0" borderId="0" xfId="0" applyAlignment="1">
      <alignment horizontal="center"/>
    </xf>
    <xf numFmtId="0" fontId="7" fillId="0" borderId="0" xfId="0" applyFont="1"/>
    <xf numFmtId="0" fontId="7" fillId="7" borderId="42" xfId="0" applyFont="1" applyFill="1" applyBorder="1" applyAlignment="1">
      <alignment horizontal="center"/>
    </xf>
    <xf numFmtId="0" fontId="7" fillId="7" borderId="43" xfId="0" applyFont="1" applyFill="1" applyBorder="1" applyAlignment="1">
      <alignment horizontal="center"/>
    </xf>
    <xf numFmtId="0" fontId="0" fillId="0" borderId="20" xfId="0" applyBorder="1"/>
    <xf numFmtId="0" fontId="5" fillId="0" borderId="21" xfId="2" applyBorder="1"/>
    <xf numFmtId="0" fontId="5" fillId="0" borderId="25" xfId="2" applyBorder="1"/>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left" vertical="center" wrapText="1"/>
      <protection locked="0"/>
    </xf>
    <xf numFmtId="0" fontId="0" fillId="0" borderId="0" xfId="0" applyProtection="1">
      <protection locked="0"/>
    </xf>
    <xf numFmtId="0" fontId="0" fillId="0" borderId="103" xfId="0" applyBorder="1" applyProtection="1">
      <protection locked="0"/>
    </xf>
    <xf numFmtId="0" fontId="0" fillId="0" borderId="127" xfId="0" applyBorder="1"/>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10" fillId="0" borderId="71" xfId="0" applyFont="1" applyBorder="1" applyAlignment="1" applyProtection="1">
      <alignment horizontal="left" vertical="center" wrapText="1"/>
      <protection locked="0"/>
    </xf>
    <xf numFmtId="0" fontId="3" fillId="4" borderId="86" xfId="0" applyFont="1" applyFill="1" applyBorder="1" applyAlignment="1">
      <alignment horizontal="center" vertical="center"/>
    </xf>
    <xf numFmtId="164" fontId="10" fillId="0" borderId="97" xfId="0" applyNumberFormat="1" applyFont="1" applyBorder="1" applyAlignment="1">
      <alignment horizontal="center" vertical="center"/>
    </xf>
    <xf numFmtId="164" fontId="10" fillId="0" borderId="99" xfId="0" applyNumberFormat="1" applyFont="1" applyBorder="1" applyAlignment="1">
      <alignment horizontal="center" vertical="center"/>
    </xf>
    <xf numFmtId="164" fontId="10" fillId="0" borderId="175" xfId="0" applyNumberFormat="1" applyFont="1" applyBorder="1" applyAlignment="1">
      <alignment horizontal="center" vertical="center"/>
    </xf>
    <xf numFmtId="0" fontId="4" fillId="0" borderId="83" xfId="0" applyFont="1" applyBorder="1" applyAlignment="1">
      <alignment vertical="center"/>
    </xf>
    <xf numFmtId="0" fontId="4" fillId="0" borderId="84" xfId="0" applyFont="1" applyBorder="1" applyAlignment="1">
      <alignment vertical="center"/>
    </xf>
    <xf numFmtId="0" fontId="0" fillId="0" borderId="84" xfId="0" applyBorder="1" applyAlignment="1">
      <alignment vertical="center"/>
    </xf>
    <xf numFmtId="0" fontId="13" fillId="0" borderId="0" xfId="0" applyFont="1" applyAlignment="1">
      <alignment vertical="center"/>
    </xf>
    <xf numFmtId="0" fontId="5" fillId="0" borderId="0" xfId="2" applyAlignment="1" applyProtection="1"/>
    <xf numFmtId="0" fontId="28" fillId="0" borderId="0" xfId="2" applyFont="1" applyAlignment="1" applyProtection="1">
      <alignment vertical="center"/>
    </xf>
    <xf numFmtId="0" fontId="13" fillId="6" borderId="2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0" borderId="41" xfId="0" applyFont="1" applyBorder="1" applyAlignment="1">
      <alignment horizontal="center" vertical="center"/>
    </xf>
    <xf numFmtId="0" fontId="23" fillId="4" borderId="93" xfId="0" applyFont="1" applyFill="1" applyBorder="1" applyAlignment="1">
      <alignment horizontal="left" vertical="center" wrapText="1" readingOrder="1"/>
    </xf>
    <xf numFmtId="0" fontId="24" fillId="4" borderId="139" xfId="0" applyFont="1" applyFill="1" applyBorder="1" applyAlignment="1">
      <alignment horizontal="center" vertical="center" wrapText="1" readingOrder="1"/>
    </xf>
    <xf numFmtId="0" fontId="13" fillId="4" borderId="41" xfId="0" applyFont="1" applyFill="1" applyBorder="1" applyAlignment="1">
      <alignment horizontal="center" vertical="center"/>
    </xf>
    <xf numFmtId="0" fontId="25" fillId="11" borderId="94" xfId="0" applyFont="1" applyFill="1" applyBorder="1" applyAlignment="1">
      <alignment horizontal="left" vertical="center" wrapText="1" readingOrder="1"/>
    </xf>
    <xf numFmtId="0" fontId="25" fillId="11" borderId="140" xfId="0" applyFont="1" applyFill="1" applyBorder="1" applyAlignment="1">
      <alignment horizontal="center" vertical="center" wrapText="1" readingOrder="1"/>
    </xf>
    <xf numFmtId="0" fontId="25" fillId="12" borderId="95" xfId="0" applyFont="1" applyFill="1" applyBorder="1" applyAlignment="1">
      <alignment horizontal="left" vertical="center" wrapText="1" readingOrder="1"/>
    </xf>
    <xf numFmtId="0" fontId="25" fillId="12" borderId="141" xfId="0" applyFont="1" applyFill="1" applyBorder="1" applyAlignment="1">
      <alignment horizontal="center" vertical="center" wrapText="1" readingOrder="1"/>
    </xf>
    <xf numFmtId="0" fontId="13" fillId="0" borderId="40" xfId="0" applyFont="1" applyBorder="1" applyAlignment="1">
      <alignment horizontal="center" vertical="center"/>
    </xf>
    <xf numFmtId="0" fontId="7" fillId="10" borderId="75" xfId="0" applyFont="1" applyFill="1" applyBorder="1"/>
    <xf numFmtId="0" fontId="0" fillId="0" borderId="30" xfId="0" applyBorder="1"/>
    <xf numFmtId="0" fontId="0" fillId="0" borderId="30" xfId="0" applyBorder="1" applyAlignment="1">
      <alignment wrapText="1"/>
    </xf>
    <xf numFmtId="0" fontId="0" fillId="0" borderId="76" xfId="0" applyBorder="1" applyAlignment="1">
      <alignment wrapText="1"/>
    </xf>
    <xf numFmtId="0" fontId="7" fillId="10" borderId="77" xfId="0" applyFont="1" applyFill="1" applyBorder="1"/>
    <xf numFmtId="0" fontId="0" fillId="0" borderId="78" xfId="0" applyBorder="1"/>
    <xf numFmtId="0" fontId="0" fillId="0" borderId="78" xfId="0" applyBorder="1" applyAlignment="1">
      <alignment wrapText="1"/>
    </xf>
    <xf numFmtId="0" fontId="0" fillId="0" borderId="79" xfId="0" applyBorder="1" applyAlignment="1">
      <alignment wrapText="1"/>
    </xf>
    <xf numFmtId="0" fontId="5" fillId="8" borderId="0" xfId="2" applyFill="1" applyProtection="1"/>
    <xf numFmtId="0" fontId="0" fillId="0" borderId="0" xfId="0" applyAlignment="1">
      <alignment wrapText="1"/>
    </xf>
    <xf numFmtId="164" fontId="8" fillId="2" borderId="38" xfId="0" applyNumberFormat="1" applyFont="1" applyFill="1" applyBorder="1" applyAlignment="1">
      <alignment horizontal="left" vertical="center" wrapText="1"/>
    </xf>
    <xf numFmtId="0" fontId="8" fillId="2" borderId="38" xfId="0" applyFont="1" applyFill="1" applyBorder="1" applyAlignment="1">
      <alignment horizontal="right"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41" fillId="22" borderId="46" xfId="0" applyFont="1" applyFill="1" applyBorder="1" applyAlignment="1">
      <alignment horizontal="center" vertical="center" wrapText="1"/>
    </xf>
    <xf numFmtId="0" fontId="40" fillId="22" borderId="72" xfId="0" applyFont="1" applyFill="1" applyBorder="1" applyAlignment="1">
      <alignment horizontal="center" vertical="center" wrapText="1"/>
    </xf>
    <xf numFmtId="0" fontId="18" fillId="8" borderId="173" xfId="0" applyFont="1" applyFill="1" applyBorder="1" applyAlignment="1">
      <alignment horizontal="center" vertical="center" wrapText="1"/>
    </xf>
    <xf numFmtId="0" fontId="9" fillId="0" borderId="173" xfId="0" applyFont="1" applyBorder="1" applyAlignment="1">
      <alignment horizontal="center" vertical="center" wrapText="1"/>
    </xf>
    <xf numFmtId="0" fontId="11" fillId="0" borderId="108" xfId="0" applyFont="1" applyBorder="1" applyAlignment="1">
      <alignment vertical="center" wrapText="1"/>
    </xf>
    <xf numFmtId="0" fontId="12" fillId="0" borderId="36" xfId="0" applyFont="1" applyBorder="1" applyAlignment="1">
      <alignment horizontal="center" vertical="center" wrapText="1"/>
    </xf>
    <xf numFmtId="0" fontId="10" fillId="0" borderId="36" xfId="0" applyFont="1" applyBorder="1" applyAlignment="1">
      <alignment vertical="center" wrapText="1"/>
    </xf>
    <xf numFmtId="0" fontId="10" fillId="0" borderId="36" xfId="0" applyFont="1" applyBorder="1" applyAlignment="1">
      <alignment horizontal="center" vertical="center" wrapText="1"/>
    </xf>
    <xf numFmtId="2" fontId="20" fillId="10" borderId="36"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10" fillId="0" borderId="123" xfId="0" applyFont="1" applyBorder="1" applyAlignment="1">
      <alignment vertical="center" wrapText="1"/>
    </xf>
    <xf numFmtId="0" fontId="9" fillId="0" borderId="0" xfId="0" applyFont="1" applyAlignment="1">
      <alignment horizontal="center" vertical="center" wrapText="1"/>
    </xf>
    <xf numFmtId="0" fontId="50" fillId="0" borderId="0" xfId="0" applyFont="1" applyAlignment="1">
      <alignment vertical="center" wrapText="1"/>
    </xf>
    <xf numFmtId="0" fontId="9" fillId="0" borderId="117" xfId="0" applyFont="1" applyBorder="1" applyAlignment="1">
      <alignment horizontal="center" vertical="center" wrapText="1"/>
    </xf>
    <xf numFmtId="0" fontId="9" fillId="0" borderId="45" xfId="0" applyFont="1" applyBorder="1" applyAlignment="1">
      <alignment horizontal="center" vertical="center" wrapText="1"/>
    </xf>
    <xf numFmtId="0" fontId="12" fillId="0" borderId="37" xfId="0" applyFont="1" applyBorder="1" applyAlignment="1">
      <alignment vertical="center" wrapText="1"/>
    </xf>
    <xf numFmtId="0" fontId="9" fillId="0" borderId="112" xfId="0" applyFont="1" applyBorder="1" applyAlignment="1">
      <alignment horizontal="center" vertical="center" wrapText="1"/>
    </xf>
    <xf numFmtId="0" fontId="16" fillId="0" borderId="125" xfId="0" applyFont="1" applyBorder="1" applyAlignment="1">
      <alignment vertical="center" wrapText="1"/>
    </xf>
    <xf numFmtId="0" fontId="9" fillId="0" borderId="116" xfId="0" applyFont="1" applyBorder="1" applyAlignment="1">
      <alignment horizontal="center" vertical="center" wrapText="1"/>
    </xf>
    <xf numFmtId="0" fontId="9" fillId="0" borderId="46" xfId="0" applyFont="1" applyBorder="1" applyAlignment="1">
      <alignment horizontal="center" vertical="center" wrapText="1"/>
    </xf>
    <xf numFmtId="0" fontId="11" fillId="0" borderId="36" xfId="0" applyFont="1" applyBorder="1" applyAlignment="1">
      <alignment vertical="center" wrapText="1"/>
    </xf>
    <xf numFmtId="0" fontId="10" fillId="0" borderId="36" xfId="0" applyFont="1" applyBorder="1" applyAlignment="1">
      <alignment horizontal="left" vertical="center" wrapText="1"/>
    </xf>
    <xf numFmtId="0" fontId="18" fillId="20" borderId="119" xfId="0" applyFont="1" applyFill="1" applyBorder="1" applyAlignment="1">
      <alignment horizontal="center" vertical="center" wrapText="1"/>
    </xf>
    <xf numFmtId="0" fontId="9" fillId="0" borderId="53" xfId="0" applyFont="1" applyBorder="1" applyAlignment="1">
      <alignment horizontal="center" vertical="center" wrapText="1"/>
    </xf>
    <xf numFmtId="0" fontId="34" fillId="20" borderId="36" xfId="0" applyFont="1" applyFill="1" applyBorder="1" applyAlignment="1">
      <alignment vertical="center" wrapText="1"/>
    </xf>
    <xf numFmtId="0" fontId="9" fillId="0" borderId="120" xfId="0" applyFont="1" applyBorder="1" applyAlignment="1">
      <alignment horizontal="center" vertical="center" wrapText="1"/>
    </xf>
    <xf numFmtId="0" fontId="12" fillId="0" borderId="45" xfId="0" applyFont="1" applyBorder="1" applyAlignment="1">
      <alignment vertical="center" wrapText="1"/>
    </xf>
    <xf numFmtId="0" fontId="17" fillId="20" borderId="124" xfId="0" applyFont="1" applyFill="1" applyBorder="1" applyAlignment="1">
      <alignment vertical="center" wrapText="1"/>
    </xf>
    <xf numFmtId="0" fontId="9" fillId="0" borderId="118" xfId="0" applyFont="1" applyBorder="1" applyAlignment="1">
      <alignment horizontal="center" vertical="center" wrapText="1"/>
    </xf>
    <xf numFmtId="0" fontId="12" fillId="0" borderId="9" xfId="0" applyFont="1" applyBorder="1" applyAlignment="1">
      <alignment vertical="center" wrapText="1"/>
    </xf>
    <xf numFmtId="0" fontId="9" fillId="0" borderId="70" xfId="0" applyFont="1" applyBorder="1" applyAlignment="1">
      <alignment horizontal="center" vertical="center" wrapText="1"/>
    </xf>
    <xf numFmtId="0" fontId="11" fillId="0" borderId="37" xfId="0" applyFont="1" applyBorder="1" applyAlignment="1">
      <alignment vertical="center" wrapText="1"/>
    </xf>
    <xf numFmtId="0" fontId="10" fillId="0" borderId="53" xfId="0" applyFont="1" applyBorder="1" applyAlignment="1">
      <alignment vertical="center" wrapText="1"/>
    </xf>
    <xf numFmtId="0" fontId="18" fillId="20" borderId="174" xfId="0" applyFont="1" applyFill="1" applyBorder="1" applyAlignment="1">
      <alignment horizontal="center" vertical="center" wrapText="1"/>
    </xf>
    <xf numFmtId="0" fontId="18" fillId="9" borderId="53" xfId="0" applyFont="1" applyFill="1" applyBorder="1" applyAlignment="1">
      <alignment horizontal="center" vertical="center" wrapText="1"/>
    </xf>
    <xf numFmtId="0" fontId="52" fillId="23" borderId="37" xfId="0" applyFont="1" applyFill="1" applyBorder="1" applyAlignment="1">
      <alignment vertical="center" wrapText="1"/>
    </xf>
    <xf numFmtId="2" fontId="20" fillId="10" borderId="37" xfId="0" applyNumberFormat="1" applyFont="1" applyFill="1" applyBorder="1" applyAlignment="1">
      <alignment horizontal="center" vertical="center" wrapText="1"/>
    </xf>
    <xf numFmtId="0" fontId="32" fillId="0" borderId="173" xfId="0" applyFont="1" applyBorder="1" applyAlignment="1">
      <alignment horizontal="center" vertical="center" wrapText="1"/>
    </xf>
    <xf numFmtId="0" fontId="32" fillId="0" borderId="112" xfId="0" applyFont="1" applyBorder="1" applyAlignment="1">
      <alignment horizontal="center" vertical="center" wrapText="1"/>
    </xf>
    <xf numFmtId="0" fontId="50" fillId="0" borderId="124" xfId="0" applyFont="1" applyBorder="1" applyAlignment="1">
      <alignment vertical="center" wrapText="1"/>
    </xf>
    <xf numFmtId="0" fontId="9" fillId="0" borderId="11" xfId="0" applyFont="1" applyBorder="1" applyAlignment="1">
      <alignment horizontal="center" vertical="center" wrapText="1"/>
    </xf>
    <xf numFmtId="0" fontId="10" fillId="0" borderId="37" xfId="0" applyFont="1" applyBorder="1" applyAlignment="1">
      <alignment vertical="center" wrapText="1"/>
    </xf>
    <xf numFmtId="0" fontId="9" fillId="0" borderId="133" xfId="0" applyFont="1" applyBorder="1" applyAlignment="1">
      <alignment horizontal="center" vertical="center" wrapText="1"/>
    </xf>
    <xf numFmtId="0" fontId="12" fillId="0" borderId="124" xfId="0" applyFont="1" applyBorder="1" applyAlignment="1">
      <alignment vertical="center" wrapText="1"/>
    </xf>
    <xf numFmtId="0" fontId="9" fillId="0" borderId="135" xfId="0" applyFont="1" applyBorder="1" applyAlignment="1">
      <alignment horizontal="center" vertical="center" wrapText="1"/>
    </xf>
    <xf numFmtId="0" fontId="11" fillId="0" borderId="123" xfId="0" applyFont="1" applyBorder="1" applyAlignment="1">
      <alignment vertical="center" wrapText="1"/>
    </xf>
    <xf numFmtId="0" fontId="9" fillId="0" borderId="136" xfId="0" applyFont="1" applyBorder="1" applyAlignment="1">
      <alignment horizontal="center" vertical="center" wrapText="1"/>
    </xf>
    <xf numFmtId="0" fontId="9" fillId="0" borderId="134" xfId="0" applyFont="1" applyBorder="1" applyAlignment="1">
      <alignment horizontal="center" vertical="center" wrapText="1"/>
    </xf>
    <xf numFmtId="0" fontId="11" fillId="0" borderId="46" xfId="0" applyFont="1" applyBorder="1" applyAlignment="1">
      <alignment vertical="center" wrapText="1"/>
    </xf>
    <xf numFmtId="0" fontId="9" fillId="0" borderId="132" xfId="0" applyFont="1" applyBorder="1" applyAlignment="1">
      <alignment horizontal="center" vertical="center" wrapText="1"/>
    </xf>
    <xf numFmtId="0" fontId="9" fillId="0" borderId="37"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70" xfId="0" applyFont="1" applyBorder="1" applyAlignment="1">
      <alignment horizontal="center" vertical="center" wrapText="1"/>
    </xf>
    <xf numFmtId="0" fontId="9" fillId="0" borderId="36"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horizontal="center" vertical="center" wrapText="1"/>
    </xf>
    <xf numFmtId="0" fontId="12" fillId="0" borderId="126" xfId="0" applyFont="1" applyBorder="1" applyAlignment="1">
      <alignment vertical="center" wrapText="1"/>
    </xf>
    <xf numFmtId="0" fontId="16" fillId="0" borderId="45" xfId="0" applyFont="1" applyBorder="1" applyAlignment="1">
      <alignment vertical="center" wrapText="1"/>
    </xf>
    <xf numFmtId="0" fontId="16" fillId="0" borderId="126" xfId="0" applyFont="1" applyBorder="1" applyAlignment="1">
      <alignment vertical="center" wrapText="1"/>
    </xf>
    <xf numFmtId="0" fontId="9" fillId="0" borderId="37" xfId="0" applyFont="1" applyBorder="1" applyAlignment="1">
      <alignment vertical="center" wrapText="1"/>
    </xf>
    <xf numFmtId="0" fontId="9" fillId="0" borderId="137"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124" xfId="0" applyFont="1" applyBorder="1" applyAlignment="1">
      <alignment horizontal="left" vertical="center" wrapText="1"/>
    </xf>
    <xf numFmtId="0" fontId="18" fillId="9" borderId="45" xfId="0" applyFont="1" applyFill="1" applyBorder="1" applyAlignment="1">
      <alignment horizontal="center" vertical="center" wrapText="1"/>
    </xf>
    <xf numFmtId="0" fontId="17" fillId="9" borderId="36" xfId="0" applyFont="1" applyFill="1" applyBorder="1" applyAlignment="1">
      <alignment vertical="center" wrapText="1"/>
    </xf>
    <xf numFmtId="0" fontId="16" fillId="0" borderId="125" xfId="0" applyFont="1" applyBorder="1" applyAlignment="1">
      <alignment horizontal="left" vertical="center" wrapText="1"/>
    </xf>
    <xf numFmtId="0" fontId="9" fillId="0" borderId="125" xfId="0" applyFont="1" applyBorder="1" applyAlignment="1">
      <alignment horizontal="left" vertical="center" wrapText="1"/>
    </xf>
    <xf numFmtId="0" fontId="9" fillId="0" borderId="45" xfId="0" applyFont="1" applyBorder="1" applyAlignment="1">
      <alignment horizontal="left" vertical="center" wrapText="1"/>
    </xf>
    <xf numFmtId="0" fontId="11" fillId="0" borderId="37" xfId="0" applyFont="1" applyBorder="1" applyAlignment="1">
      <alignment horizontal="left" vertical="center" wrapText="1"/>
    </xf>
    <xf numFmtId="0" fontId="10" fillId="0" borderId="125" xfId="0" applyFont="1" applyBorder="1" applyAlignment="1">
      <alignment vertical="center" wrapText="1"/>
    </xf>
    <xf numFmtId="0" fontId="12" fillId="0" borderId="125" xfId="0" applyFont="1" applyBorder="1" applyAlignment="1">
      <alignment vertical="center" wrapText="1"/>
    </xf>
    <xf numFmtId="0" fontId="10" fillId="0" borderId="46" xfId="0" applyFont="1" applyBorder="1" applyAlignment="1">
      <alignment vertical="center" wrapText="1"/>
    </xf>
    <xf numFmtId="0" fontId="18" fillId="20" borderId="45" xfId="0" applyFont="1" applyFill="1" applyBorder="1" applyAlignment="1">
      <alignment horizontal="center" vertical="center" wrapText="1"/>
    </xf>
    <xf numFmtId="0" fontId="17" fillId="20" borderId="126" xfId="0" applyFont="1" applyFill="1" applyBorder="1" applyAlignment="1">
      <alignment vertical="center" wrapText="1"/>
    </xf>
    <xf numFmtId="0" fontId="34" fillId="20" borderId="126" xfId="0" applyFont="1" applyFill="1" applyBorder="1" applyAlignment="1">
      <alignment vertical="center" wrapText="1"/>
    </xf>
    <xf numFmtId="2" fontId="20" fillId="10" borderId="46" xfId="0" applyNumberFormat="1" applyFont="1" applyFill="1" applyBorder="1" applyAlignment="1">
      <alignment horizontal="center" vertical="center" wrapText="1"/>
    </xf>
    <xf numFmtId="0" fontId="33" fillId="0" borderId="45" xfId="0" applyFont="1" applyBorder="1"/>
    <xf numFmtId="0" fontId="18" fillId="9" borderId="36" xfId="0" applyFont="1" applyFill="1" applyBorder="1" applyAlignment="1">
      <alignment horizontal="center" vertical="center" wrapText="1"/>
    </xf>
    <xf numFmtId="0" fontId="17" fillId="9" borderId="37" xfId="0" applyFont="1" applyFill="1" applyBorder="1" applyAlignment="1">
      <alignment vertical="center" wrapText="1"/>
    </xf>
    <xf numFmtId="0" fontId="10" fillId="0" borderId="172" xfId="0" applyFont="1" applyBorder="1" applyAlignment="1">
      <alignment vertical="center" wrapText="1"/>
    </xf>
    <xf numFmtId="0" fontId="18" fillId="8" borderId="45" xfId="0" applyFont="1" applyFill="1" applyBorder="1" applyAlignment="1">
      <alignment horizontal="center" vertical="center" wrapText="1"/>
    </xf>
    <xf numFmtId="0" fontId="10" fillId="0" borderId="45" xfId="0" applyFont="1" applyBorder="1" applyAlignment="1">
      <alignment vertical="center" wrapText="1"/>
    </xf>
    <xf numFmtId="0" fontId="11" fillId="0" borderId="45" xfId="0" applyFont="1" applyBorder="1" applyAlignment="1">
      <alignment horizontal="center" vertical="center" wrapText="1"/>
    </xf>
    <xf numFmtId="0" fontId="18" fillId="20" borderId="46" xfId="0" applyFont="1" applyFill="1" applyBorder="1" applyAlignment="1">
      <alignment horizontal="center" vertical="center" wrapText="1"/>
    </xf>
    <xf numFmtId="0" fontId="17" fillId="20" borderId="37" xfId="0" applyFont="1" applyFill="1" applyBorder="1" applyAlignment="1">
      <alignment vertical="center" wrapText="1"/>
    </xf>
    <xf numFmtId="0" fontId="8" fillId="2" borderId="36" xfId="0" applyFont="1" applyFill="1" applyBorder="1" applyAlignment="1">
      <alignment horizontal="center" wrapText="1"/>
    </xf>
    <xf numFmtId="0" fontId="18" fillId="9" borderId="37" xfId="0" applyFont="1" applyFill="1" applyBorder="1" applyAlignment="1">
      <alignment horizontal="center"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17" fillId="9" borderId="126" xfId="0" applyFont="1" applyFill="1" applyBorder="1" applyAlignment="1">
      <alignment vertical="center" wrapText="1"/>
    </xf>
    <xf numFmtId="0" fontId="17" fillId="9" borderId="124" xfId="0" applyFont="1" applyFill="1" applyBorder="1" applyAlignment="1">
      <alignment vertical="center" wrapText="1"/>
    </xf>
    <xf numFmtId="0" fontId="17" fillId="9" borderId="37" xfId="0" applyFont="1" applyFill="1" applyBorder="1" applyAlignment="1">
      <alignment horizontal="left" vertical="center" wrapText="1"/>
    </xf>
    <xf numFmtId="0" fontId="34" fillId="9" borderId="126" xfId="0" applyFont="1" applyFill="1" applyBorder="1" applyAlignment="1">
      <alignment vertical="center" wrapText="1"/>
    </xf>
    <xf numFmtId="0" fontId="12" fillId="0" borderId="123" xfId="0" applyFont="1" applyBorder="1" applyAlignment="1">
      <alignment vertical="center" wrapText="1"/>
    </xf>
    <xf numFmtId="0" fontId="16" fillId="0" borderId="46" xfId="0" applyFont="1" applyBorder="1" applyAlignment="1">
      <alignment horizontal="left" vertical="center" wrapText="1"/>
    </xf>
    <xf numFmtId="0" fontId="9" fillId="0" borderId="37" xfId="0" applyFont="1" applyBorder="1" applyAlignment="1">
      <alignment horizontal="left" vertical="center" wrapText="1"/>
    </xf>
    <xf numFmtId="0" fontId="9" fillId="0" borderId="126" xfId="0" applyFont="1" applyBorder="1" applyAlignment="1">
      <alignment horizontal="left" vertical="center" wrapText="1"/>
    </xf>
    <xf numFmtId="0" fontId="9" fillId="0" borderId="124" xfId="0" applyFont="1" applyBorder="1" applyAlignment="1">
      <alignment horizontal="left" vertical="center" wrapText="1"/>
    </xf>
    <xf numFmtId="0" fontId="16" fillId="0" borderId="123" xfId="0" applyFont="1" applyBorder="1" applyAlignment="1">
      <alignment vertical="center" wrapText="1"/>
    </xf>
    <xf numFmtId="0" fontId="10" fillId="0" borderId="124" xfId="0" applyFont="1" applyBorder="1" applyAlignment="1">
      <alignment vertical="center" wrapText="1"/>
    </xf>
    <xf numFmtId="0" fontId="17" fillId="9" borderId="123" xfId="0" applyFont="1" applyFill="1" applyBorder="1" applyAlignment="1">
      <alignment vertical="center" wrapText="1"/>
    </xf>
    <xf numFmtId="0" fontId="9" fillId="8" borderId="45" xfId="0" applyFont="1" applyFill="1" applyBorder="1" applyAlignment="1">
      <alignment horizontal="center" vertical="center" wrapText="1"/>
    </xf>
    <xf numFmtId="0" fontId="10" fillId="8" borderId="45" xfId="0" applyFont="1" applyFill="1" applyBorder="1" applyAlignment="1">
      <alignment vertical="center" wrapText="1"/>
    </xf>
    <xf numFmtId="0" fontId="9" fillId="8" borderId="46" xfId="0" applyFont="1" applyFill="1" applyBorder="1" applyAlignment="1">
      <alignment horizontal="center" vertical="center" wrapText="1"/>
    </xf>
    <xf numFmtId="0" fontId="10" fillId="8" borderId="124" xfId="0" applyFont="1" applyFill="1" applyBorder="1" applyAlignment="1">
      <alignment vertical="center" wrapText="1"/>
    </xf>
    <xf numFmtId="0" fontId="11" fillId="8" borderId="45" xfId="0" applyFont="1" applyFill="1" applyBorder="1" applyAlignment="1">
      <alignment vertical="center" wrapText="1"/>
    </xf>
    <xf numFmtId="0" fontId="11" fillId="8" borderId="45" xfId="0" applyFont="1" applyFill="1" applyBorder="1" applyAlignment="1">
      <alignment horizontal="center" vertical="center" wrapText="1"/>
    </xf>
    <xf numFmtId="0" fontId="11" fillId="8" borderId="36" xfId="0" applyFont="1" applyFill="1" applyBorder="1" applyAlignment="1">
      <alignment vertical="center" wrapText="1"/>
    </xf>
    <xf numFmtId="0" fontId="10" fillId="8" borderId="36" xfId="0" applyFont="1" applyFill="1" applyBorder="1" applyAlignment="1">
      <alignment vertical="center" wrapText="1"/>
    </xf>
    <xf numFmtId="0" fontId="11" fillId="8" borderId="46" xfId="0" applyFont="1" applyFill="1" applyBorder="1" applyAlignment="1">
      <alignment vertical="center" wrapText="1"/>
    </xf>
    <xf numFmtId="0" fontId="8" fillId="9" borderId="123" xfId="0" applyFont="1" applyFill="1" applyBorder="1" applyAlignment="1">
      <alignment vertical="center" wrapText="1"/>
    </xf>
    <xf numFmtId="0" fontId="16" fillId="8" borderId="46" xfId="0" applyFont="1" applyFill="1" applyBorder="1" applyAlignment="1">
      <alignment vertical="center" wrapText="1"/>
    </xf>
    <xf numFmtId="0" fontId="10" fillId="8" borderId="46" xfId="0" applyFont="1" applyFill="1" applyBorder="1" applyAlignment="1">
      <alignment vertical="center" wrapText="1"/>
    </xf>
    <xf numFmtId="0" fontId="10" fillId="8" borderId="37" xfId="0" applyFont="1" applyFill="1" applyBorder="1" applyAlignment="1">
      <alignment vertical="center" wrapText="1"/>
    </xf>
    <xf numFmtId="0" fontId="18" fillId="8" borderId="46" xfId="0" applyFont="1" applyFill="1" applyBorder="1" applyAlignment="1">
      <alignment horizontal="center" vertical="center" wrapText="1"/>
    </xf>
    <xf numFmtId="0" fontId="17" fillId="9" borderId="46" xfId="0" applyFont="1" applyFill="1" applyBorder="1" applyAlignment="1">
      <alignment vertical="center" wrapText="1"/>
    </xf>
    <xf numFmtId="0" fontId="9" fillId="8" borderId="37" xfId="0" applyFont="1" applyFill="1" applyBorder="1" applyAlignment="1">
      <alignment vertical="center" wrapText="1"/>
    </xf>
    <xf numFmtId="0" fontId="12" fillId="8" borderId="36" xfId="0" applyFont="1" applyFill="1" applyBorder="1" applyAlignment="1">
      <alignment vertical="center" wrapText="1"/>
    </xf>
    <xf numFmtId="0" fontId="10" fillId="0" borderId="37" xfId="0" applyFont="1" applyBorder="1" applyAlignment="1">
      <alignment horizontal="center" vertical="center" wrapText="1"/>
    </xf>
    <xf numFmtId="0" fontId="17" fillId="9" borderId="125" xfId="0" applyFont="1" applyFill="1" applyBorder="1" applyAlignment="1">
      <alignment vertical="center" wrapText="1"/>
    </xf>
    <xf numFmtId="0" fontId="17" fillId="9" borderId="45" xfId="0" applyFont="1" applyFill="1" applyBorder="1" applyAlignment="1">
      <alignment vertical="center" wrapText="1"/>
    </xf>
    <xf numFmtId="0" fontId="16" fillId="0" borderId="124" xfId="0" applyFont="1" applyBorder="1" applyAlignment="1">
      <alignment vertical="center" wrapText="1"/>
    </xf>
    <xf numFmtId="2" fontId="20" fillId="10" borderId="171" xfId="0" applyNumberFormat="1" applyFont="1" applyFill="1" applyBorder="1" applyAlignment="1">
      <alignment horizontal="center" vertical="center" wrapText="1"/>
    </xf>
    <xf numFmtId="0" fontId="49" fillId="0" borderId="37" xfId="0" applyFont="1" applyBorder="1" applyAlignment="1">
      <alignment vertical="center" wrapText="1"/>
    </xf>
    <xf numFmtId="0" fontId="49" fillId="0" borderId="36" xfId="0" applyFont="1" applyBorder="1" applyAlignment="1">
      <alignment vertical="center" wrapText="1"/>
    </xf>
    <xf numFmtId="0" fontId="10" fillId="0" borderId="53" xfId="0" applyFont="1" applyBorder="1" applyAlignment="1">
      <alignment horizontal="center" vertical="center" wrapText="1"/>
    </xf>
    <xf numFmtId="0" fontId="10" fillId="0" borderId="109" xfId="0" applyFont="1" applyBorder="1" applyAlignment="1">
      <alignment vertical="center" wrapText="1"/>
    </xf>
    <xf numFmtId="0" fontId="18" fillId="9" borderId="102" xfId="0" applyFont="1" applyFill="1" applyBorder="1" applyAlignment="1">
      <alignment horizontal="center" vertical="center" wrapText="1"/>
    </xf>
    <xf numFmtId="0" fontId="17" fillId="9" borderId="128" xfId="0" applyFont="1" applyFill="1" applyBorder="1" applyAlignment="1">
      <alignment vertical="center" wrapText="1"/>
    </xf>
    <xf numFmtId="0" fontId="9" fillId="0" borderId="101" xfId="0" applyFont="1" applyBorder="1" applyAlignment="1">
      <alignment horizontal="center" vertical="center" wrapText="1"/>
    </xf>
    <xf numFmtId="0" fontId="9" fillId="0" borderId="45" xfId="0" applyFont="1" applyBorder="1" applyAlignment="1">
      <alignment vertical="center" wrapText="1"/>
    </xf>
    <xf numFmtId="0" fontId="18" fillId="9" borderId="11" xfId="0" applyFont="1" applyFill="1" applyBorder="1" applyAlignment="1">
      <alignment horizontal="center" vertical="center" wrapText="1"/>
    </xf>
    <xf numFmtId="0" fontId="10" fillId="0" borderId="131" xfId="0" applyFont="1" applyBorder="1" applyAlignment="1">
      <alignment horizontal="center" vertical="center" wrapText="1"/>
    </xf>
    <xf numFmtId="0" fontId="9" fillId="0" borderId="129" xfId="0" applyFont="1" applyBorder="1" applyAlignment="1">
      <alignment horizontal="center" vertical="center" wrapText="1"/>
    </xf>
    <xf numFmtId="0" fontId="10" fillId="0" borderId="108" xfId="0" applyFont="1" applyBorder="1" applyAlignment="1">
      <alignment vertical="center" wrapText="1"/>
    </xf>
    <xf numFmtId="0" fontId="16" fillId="0" borderId="108" xfId="0" applyFont="1" applyBorder="1" applyAlignment="1">
      <alignment vertical="center" wrapText="1"/>
    </xf>
    <xf numFmtId="0" fontId="9" fillId="0" borderId="104" xfId="0" applyFont="1" applyBorder="1" applyAlignment="1">
      <alignment horizontal="center" vertical="center" wrapText="1"/>
    </xf>
    <xf numFmtId="0" fontId="9" fillId="0" borderId="107" xfId="0" applyFont="1" applyBorder="1" applyAlignment="1">
      <alignment horizontal="center" vertical="center" wrapText="1"/>
    </xf>
    <xf numFmtId="0" fontId="18" fillId="20" borderId="37" xfId="0" applyFont="1" applyFill="1" applyBorder="1" applyAlignment="1">
      <alignment horizontal="center" vertical="center" wrapText="1"/>
    </xf>
    <xf numFmtId="0" fontId="17" fillId="20" borderId="36" xfId="0" applyFont="1" applyFill="1" applyBorder="1" applyAlignment="1">
      <alignment vertical="center" wrapText="1"/>
    </xf>
    <xf numFmtId="0" fontId="9" fillId="0" borderId="109" xfId="0" applyFont="1" applyBorder="1" applyAlignment="1">
      <alignment horizontal="center" vertical="center" wrapText="1"/>
    </xf>
    <xf numFmtId="0" fontId="22" fillId="0" borderId="0" xfId="0" applyFont="1"/>
    <xf numFmtId="164" fontId="22" fillId="0" borderId="0" xfId="0" applyNumberFormat="1" applyFont="1" applyAlignment="1">
      <alignment vertical="center"/>
    </xf>
    <xf numFmtId="2" fontId="0" fillId="0" borderId="62" xfId="0" applyNumberFormat="1" applyBorder="1" applyAlignment="1">
      <alignment horizontal="center" vertical="center"/>
    </xf>
    <xf numFmtId="2" fontId="0" fillId="0" borderId="35" xfId="0" applyNumberFormat="1" applyBorder="1" applyAlignment="1">
      <alignment horizontal="center" vertical="center"/>
    </xf>
    <xf numFmtId="2" fontId="0" fillId="0" borderId="28" xfId="0" applyNumberFormat="1" applyBorder="1" applyAlignment="1">
      <alignment horizontal="center" vertical="center"/>
    </xf>
    <xf numFmtId="2" fontId="0" fillId="0" borderId="63" xfId="0" applyNumberFormat="1" applyBorder="1" applyAlignment="1">
      <alignment horizontal="center" vertical="center"/>
    </xf>
    <xf numFmtId="2" fontId="0" fillId="0" borderId="41" xfId="0" applyNumberFormat="1" applyBorder="1" applyAlignment="1">
      <alignment horizontal="center" vertical="center"/>
    </xf>
    <xf numFmtId="2" fontId="0" fillId="0" borderId="31" xfId="0" applyNumberFormat="1" applyBorder="1" applyAlignment="1">
      <alignment horizontal="center" vertical="center"/>
    </xf>
    <xf numFmtId="0" fontId="38" fillId="2" borderId="143" xfId="0" applyFont="1" applyFill="1" applyBorder="1" applyAlignment="1">
      <alignment horizontal="center" vertical="center" wrapText="1"/>
    </xf>
    <xf numFmtId="2" fontId="0" fillId="0" borderId="0" xfId="0" applyNumberFormat="1"/>
    <xf numFmtId="2" fontId="0" fillId="0" borderId="82" xfId="0" applyNumberFormat="1" applyBorder="1" applyAlignment="1">
      <alignment horizontal="center" vertical="center"/>
    </xf>
    <xf numFmtId="2" fontId="0" fillId="0" borderId="40" xfId="0" applyNumberFormat="1" applyBorder="1" applyAlignment="1">
      <alignment horizontal="center" vertical="center"/>
    </xf>
    <xf numFmtId="2" fontId="0" fillId="0" borderId="34" xfId="0" applyNumberFormat="1" applyBorder="1" applyAlignment="1">
      <alignment horizontal="center" vertical="center"/>
    </xf>
    <xf numFmtId="0" fontId="22" fillId="0" borderId="0" xfId="0" applyFont="1" applyAlignment="1">
      <alignment horizontal="right" vertical="center"/>
    </xf>
    <xf numFmtId="0" fontId="22" fillId="0" borderId="0" xfId="0" applyFont="1" applyAlignment="1">
      <alignment vertical="center"/>
    </xf>
    <xf numFmtId="2" fontId="0" fillId="0" borderId="64" xfId="0" applyNumberFormat="1" applyBorder="1" applyAlignment="1">
      <alignment horizontal="center" vertical="center"/>
    </xf>
    <xf numFmtId="2" fontId="0" fillId="0" borderId="0" xfId="0" applyNumberFormat="1" applyAlignment="1">
      <alignment horizontal="center" vertical="center"/>
    </xf>
    <xf numFmtId="0" fontId="40" fillId="21" borderId="56" xfId="0" applyFont="1" applyFill="1" applyBorder="1" applyAlignment="1">
      <alignment horizontal="center" vertical="center" wrapText="1"/>
    </xf>
    <xf numFmtId="0" fontId="40" fillId="21" borderId="61" xfId="0" applyFont="1" applyFill="1" applyBorder="1" applyAlignment="1">
      <alignment horizontal="center" vertical="center" wrapText="1"/>
    </xf>
    <xf numFmtId="0" fontId="40" fillId="21" borderId="60" xfId="0" applyFont="1" applyFill="1" applyBorder="1" applyAlignment="1">
      <alignment horizontal="center" vertical="center" wrapText="1"/>
    </xf>
    <xf numFmtId="0" fontId="40" fillId="21" borderId="49" xfId="0" applyFont="1" applyFill="1" applyBorder="1" applyAlignment="1">
      <alignment horizontal="center" vertical="center" wrapText="1"/>
    </xf>
    <xf numFmtId="0" fontId="40" fillId="22" borderId="65" xfId="0" applyFont="1" applyFill="1" applyBorder="1" applyAlignment="1">
      <alignment horizontal="center" vertical="center" wrapText="1"/>
    </xf>
    <xf numFmtId="0" fontId="40" fillId="22" borderId="61" xfId="0" applyFont="1" applyFill="1" applyBorder="1" applyAlignment="1">
      <alignment horizontal="center" vertical="center" wrapText="1"/>
    </xf>
    <xf numFmtId="0" fontId="40" fillId="22" borderId="66" xfId="0" applyFont="1" applyFill="1" applyBorder="1" applyAlignment="1">
      <alignment horizontal="center" vertical="center" wrapText="1"/>
    </xf>
    <xf numFmtId="0" fontId="40" fillId="22" borderId="55" xfId="0" applyFont="1" applyFill="1" applyBorder="1" applyAlignment="1">
      <alignment horizontal="center" vertical="center" wrapText="1"/>
    </xf>
    <xf numFmtId="0" fontId="40" fillId="21" borderId="26" xfId="0" applyFont="1" applyFill="1" applyBorder="1" applyAlignment="1">
      <alignment horizontal="center" vertical="center" wrapText="1"/>
    </xf>
    <xf numFmtId="0" fontId="44" fillId="21" borderId="84" xfId="0" applyFont="1" applyFill="1" applyBorder="1" applyAlignment="1">
      <alignment vertical="center" wrapText="1"/>
    </xf>
    <xf numFmtId="2" fontId="43" fillId="21" borderId="57" xfId="0" applyNumberFormat="1" applyFont="1" applyFill="1" applyBorder="1" applyAlignment="1">
      <alignment horizontal="center" vertical="center"/>
    </xf>
    <xf numFmtId="0" fontId="40" fillId="22" borderId="26" xfId="0" applyFont="1" applyFill="1" applyBorder="1" applyAlignment="1">
      <alignment horizontal="center" vertical="center" wrapText="1"/>
    </xf>
    <xf numFmtId="0" fontId="17" fillId="22" borderId="27" xfId="0" applyFont="1" applyFill="1" applyBorder="1" applyAlignment="1">
      <alignment vertical="center" wrapText="1"/>
    </xf>
    <xf numFmtId="2" fontId="43" fillId="22" borderId="57" xfId="0" applyNumberFormat="1" applyFont="1" applyFill="1" applyBorder="1" applyAlignment="1">
      <alignment horizontal="center" vertical="center"/>
    </xf>
    <xf numFmtId="0" fontId="40" fillId="21" borderId="29" xfId="0" applyFont="1" applyFill="1" applyBorder="1" applyAlignment="1">
      <alignment horizontal="center" vertical="center" wrapText="1"/>
    </xf>
    <xf numFmtId="2" fontId="43" fillId="21" borderId="58" xfId="0" applyNumberFormat="1" applyFont="1" applyFill="1" applyBorder="1" applyAlignment="1">
      <alignment horizontal="center" vertical="center"/>
    </xf>
    <xf numFmtId="0" fontId="40" fillId="22" borderId="29" xfId="0" applyFont="1" applyFill="1" applyBorder="1" applyAlignment="1">
      <alignment horizontal="center" vertical="center" wrapText="1"/>
    </xf>
    <xf numFmtId="0" fontId="17" fillId="22" borderId="30" xfId="0" applyFont="1" applyFill="1" applyBorder="1" applyAlignment="1">
      <alignment vertical="center" wrapText="1"/>
    </xf>
    <xf numFmtId="2" fontId="43" fillId="22" borderId="58" xfId="0" applyNumberFormat="1" applyFont="1" applyFill="1" applyBorder="1" applyAlignment="1">
      <alignment horizontal="center" vertical="center"/>
    </xf>
    <xf numFmtId="0" fontId="44" fillId="21" borderId="30" xfId="0" applyFont="1" applyFill="1" applyBorder="1" applyAlignment="1">
      <alignment vertical="center" wrapText="1"/>
    </xf>
    <xf numFmtId="0" fontId="40" fillId="22" borderId="32" xfId="0" applyFont="1" applyFill="1" applyBorder="1" applyAlignment="1">
      <alignment horizontal="center" vertical="center" wrapText="1"/>
    </xf>
    <xf numFmtId="0" fontId="17" fillId="22" borderId="33" xfId="0" applyFont="1" applyFill="1" applyBorder="1" applyAlignment="1">
      <alignment vertical="center" wrapText="1"/>
    </xf>
    <xf numFmtId="2" fontId="43" fillId="22" borderId="59" xfId="0" applyNumberFormat="1" applyFont="1" applyFill="1" applyBorder="1" applyAlignment="1">
      <alignment horizontal="center" vertical="center"/>
    </xf>
    <xf numFmtId="0" fontId="44" fillId="21" borderId="30" xfId="0" applyFont="1" applyFill="1" applyBorder="1" applyAlignment="1">
      <alignment horizontal="left" vertical="center" wrapText="1"/>
    </xf>
    <xf numFmtId="0" fontId="40" fillId="21" borderId="32" xfId="0" applyFont="1" applyFill="1" applyBorder="1" applyAlignment="1">
      <alignment horizontal="center" vertical="center" wrapText="1"/>
    </xf>
    <xf numFmtId="0" fontId="44" fillId="21" borderId="33" xfId="0" applyFont="1" applyFill="1" applyBorder="1" applyAlignment="1">
      <alignment horizontal="left" vertical="center" wrapText="1"/>
    </xf>
    <xf numFmtId="2" fontId="43" fillId="21" borderId="59" xfId="0" applyNumberFormat="1" applyFont="1" applyFill="1" applyBorder="1" applyAlignment="1">
      <alignment horizontal="center" vertical="center"/>
    </xf>
    <xf numFmtId="0" fontId="6" fillId="14" borderId="179" xfId="0" applyFont="1" applyFill="1" applyBorder="1" applyAlignment="1">
      <alignment horizontal="center" vertical="center" wrapText="1"/>
    </xf>
    <xf numFmtId="0" fontId="6" fillId="14" borderId="180" xfId="0" applyFont="1" applyFill="1" applyBorder="1" applyAlignment="1">
      <alignment horizontal="center" vertical="center" wrapText="1"/>
    </xf>
    <xf numFmtId="164" fontId="35" fillId="14" borderId="180" xfId="0" applyNumberFormat="1" applyFont="1" applyFill="1" applyBorder="1" applyAlignment="1" applyProtection="1">
      <alignment horizontal="center" vertical="center"/>
      <protection locked="0"/>
    </xf>
    <xf numFmtId="164" fontId="35" fillId="14" borderId="49" xfId="0" applyNumberFormat="1" applyFont="1" applyFill="1" applyBorder="1" applyAlignment="1" applyProtection="1">
      <alignment horizontal="center" vertical="center"/>
      <protection locked="0"/>
    </xf>
    <xf numFmtId="0" fontId="0" fillId="3" borderId="11" xfId="0" applyFill="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0" fontId="54" fillId="8" borderId="15" xfId="0" applyFont="1" applyFill="1" applyBorder="1" applyAlignment="1">
      <alignment horizontal="left" vertical="center" wrapText="1"/>
    </xf>
    <xf numFmtId="0" fontId="4" fillId="4" borderId="47"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48" xfId="0" applyFont="1" applyFill="1" applyBorder="1" applyAlignment="1">
      <alignment horizontal="center" vertical="center"/>
    </xf>
    <xf numFmtId="164" fontId="3" fillId="0" borderId="84" xfId="0" applyNumberFormat="1" applyFont="1" applyBorder="1" applyAlignment="1">
      <alignment horizontal="center" vertical="center"/>
    </xf>
    <xf numFmtId="164" fontId="3" fillId="0" borderId="178" xfId="0" applyNumberFormat="1" applyFont="1" applyBorder="1" applyAlignment="1">
      <alignment horizontal="center" vertical="center"/>
    </xf>
    <xf numFmtId="0" fontId="4" fillId="0" borderId="29" xfId="0" applyFont="1" applyBorder="1" applyAlignment="1">
      <alignment horizontal="left" vertical="center"/>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4" fillId="0" borderId="33" xfId="0" applyFont="1" applyBorder="1" applyAlignment="1">
      <alignment horizontal="left" vertical="center"/>
    </xf>
    <xf numFmtId="164" fontId="3" fillId="0" borderId="30"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3"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0" fontId="5" fillId="0" borderId="0" xfId="2" applyAlignment="1" applyProtection="1">
      <alignment horizontal="left" vertical="center" wrapText="1"/>
    </xf>
    <xf numFmtId="0" fontId="30" fillId="13" borderId="26" xfId="0" applyFont="1" applyFill="1" applyBorder="1" applyAlignment="1">
      <alignment horizontal="center" vertical="center"/>
    </xf>
    <xf numFmtId="0" fontId="30" fillId="13" borderId="27" xfId="0" applyFont="1" applyFill="1" applyBorder="1" applyAlignment="1">
      <alignment horizontal="center" vertical="center"/>
    </xf>
    <xf numFmtId="0" fontId="30" fillId="13" borderId="28" xfId="0" applyFont="1" applyFill="1" applyBorder="1" applyAlignment="1">
      <alignment horizontal="center" vertical="center"/>
    </xf>
    <xf numFmtId="0" fontId="30" fillId="13" borderId="32" xfId="0" applyFont="1" applyFill="1" applyBorder="1" applyAlignment="1">
      <alignment horizontal="center" vertical="center"/>
    </xf>
    <xf numFmtId="0" fontId="30" fillId="13" borderId="33" xfId="0" applyFont="1" applyFill="1" applyBorder="1" applyAlignment="1">
      <alignment horizontal="center" vertical="center"/>
    </xf>
    <xf numFmtId="0" fontId="30" fillId="13" borderId="34" xfId="0" applyFont="1" applyFill="1" applyBorder="1" applyAlignment="1">
      <alignment horizontal="center" vertical="center"/>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8"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4" fillId="4" borderId="1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4" borderId="8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10" fillId="0" borderId="88" xfId="0" applyFont="1" applyBorder="1" applyAlignment="1">
      <alignment horizontal="left" vertical="center"/>
    </xf>
    <xf numFmtId="0" fontId="10" fillId="0" borderId="98" xfId="0" applyFont="1" applyBorder="1" applyAlignment="1">
      <alignment horizontal="left" vertical="center"/>
    </xf>
    <xf numFmtId="0" fontId="10" fillId="0" borderId="89" xfId="0" applyFont="1" applyBorder="1" applyAlignment="1">
      <alignment horizontal="left" vertical="center"/>
    </xf>
    <xf numFmtId="0" fontId="10" fillId="0" borderId="100" xfId="0" applyFont="1" applyBorder="1" applyAlignment="1">
      <alignment horizontal="left" vertical="center"/>
    </xf>
    <xf numFmtId="0" fontId="10" fillId="0" borderId="176" xfId="0" applyFont="1" applyBorder="1" applyAlignment="1">
      <alignment horizontal="left" vertical="center"/>
    </xf>
    <xf numFmtId="0" fontId="10" fillId="0" borderId="177" xfId="0" applyFont="1" applyBorder="1" applyAlignment="1">
      <alignment horizontal="left" vertical="center"/>
    </xf>
    <xf numFmtId="0" fontId="27" fillId="5" borderId="15" xfId="0" applyFont="1" applyFill="1" applyBorder="1" applyAlignment="1">
      <alignment horizontal="center" vertical="center" wrapText="1" readingOrder="1"/>
    </xf>
    <xf numFmtId="0" fontId="27" fillId="5" borderId="138" xfId="0" applyFont="1" applyFill="1" applyBorder="1" applyAlignment="1">
      <alignment horizontal="center" vertical="center" wrapText="1" readingOrder="1"/>
    </xf>
    <xf numFmtId="0" fontId="7" fillId="8" borderId="73" xfId="0" applyFont="1" applyFill="1" applyBorder="1" applyAlignment="1">
      <alignment horizontal="center"/>
    </xf>
    <xf numFmtId="0" fontId="7" fillId="8" borderId="44" xfId="0" applyFont="1" applyFill="1" applyBorder="1" applyAlignment="1">
      <alignment horizontal="center"/>
    </xf>
    <xf numFmtId="0" fontId="7" fillId="8" borderId="74" xfId="0" applyFont="1" applyFill="1" applyBorder="1" applyAlignment="1">
      <alignment horizontal="center"/>
    </xf>
    <xf numFmtId="2" fontId="20" fillId="10" borderId="37" xfId="0" applyNumberFormat="1" applyFont="1" applyFill="1" applyBorder="1" applyAlignment="1">
      <alignment horizontal="center" vertical="center"/>
    </xf>
    <xf numFmtId="2" fontId="20" fillId="10" borderId="45" xfId="0" applyNumberFormat="1" applyFont="1" applyFill="1" applyBorder="1" applyAlignment="1">
      <alignment horizontal="center" vertical="center"/>
    </xf>
    <xf numFmtId="2" fontId="20" fillId="10" borderId="46" xfId="0" applyNumberFormat="1" applyFont="1" applyFill="1" applyBorder="1" applyAlignment="1">
      <alignment horizontal="center" vertical="center"/>
    </xf>
    <xf numFmtId="2" fontId="20" fillId="10" borderId="37" xfId="0" applyNumberFormat="1" applyFont="1" applyFill="1" applyBorder="1" applyAlignment="1">
      <alignment horizontal="center" vertical="center" wrapText="1"/>
    </xf>
    <xf numFmtId="2" fontId="20" fillId="10" borderId="46" xfId="0" applyNumberFormat="1" applyFont="1" applyFill="1" applyBorder="1" applyAlignment="1">
      <alignment horizontal="center" vertical="center" wrapText="1"/>
    </xf>
    <xf numFmtId="2" fontId="20" fillId="10" borderId="36" xfId="0" applyNumberFormat="1" applyFont="1" applyFill="1" applyBorder="1" applyAlignment="1">
      <alignment horizontal="center" vertical="center" wrapText="1"/>
    </xf>
    <xf numFmtId="0" fontId="9" fillId="14" borderId="121" xfId="0" applyFont="1" applyFill="1" applyBorder="1" applyAlignment="1">
      <alignment horizontal="center" vertical="center" wrapText="1"/>
    </xf>
    <xf numFmtId="0" fontId="9" fillId="14" borderId="11" xfId="0" applyFont="1" applyFill="1" applyBorder="1" applyAlignment="1">
      <alignment horizontal="center" vertical="center" wrapText="1"/>
    </xf>
    <xf numFmtId="0" fontId="9" fillId="14" borderId="12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110" xfId="0" applyFont="1" applyFill="1" applyBorder="1" applyAlignment="1">
      <alignment horizontal="center" vertical="center" wrapText="1"/>
    </xf>
    <xf numFmtId="0" fontId="9" fillId="14" borderId="111" xfId="0" applyFont="1" applyFill="1" applyBorder="1" applyAlignment="1">
      <alignment horizontal="center" vertical="center" wrapText="1"/>
    </xf>
    <xf numFmtId="0" fontId="9" fillId="14" borderId="114" xfId="0" applyFont="1" applyFill="1" applyBorder="1" applyAlignment="1">
      <alignment horizontal="center" vertical="center" wrapText="1"/>
    </xf>
    <xf numFmtId="0" fontId="9" fillId="14" borderId="115" xfId="0" applyFont="1" applyFill="1" applyBorder="1" applyAlignment="1">
      <alignment horizontal="center" vertical="center" wrapText="1"/>
    </xf>
    <xf numFmtId="0" fontId="9" fillId="14" borderId="113" xfId="0" applyFont="1" applyFill="1" applyBorder="1" applyAlignment="1">
      <alignment horizontal="center" vertical="center" wrapText="1"/>
    </xf>
    <xf numFmtId="0" fontId="11" fillId="0" borderId="37" xfId="0" applyFont="1" applyBorder="1" applyAlignment="1">
      <alignment vertical="center" wrapText="1"/>
    </xf>
    <xf numFmtId="0" fontId="11" fillId="0" borderId="46" xfId="0" applyFont="1" applyBorder="1" applyAlignment="1">
      <alignment vertical="center" wrapText="1"/>
    </xf>
    <xf numFmtId="0" fontId="11" fillId="0" borderId="37" xfId="0" applyFont="1" applyBorder="1" applyAlignment="1">
      <alignment horizontal="left" vertical="center" wrapText="1"/>
    </xf>
    <xf numFmtId="0" fontId="11" fillId="0" borderId="46" xfId="0" applyFont="1" applyBorder="1" applyAlignment="1">
      <alignment horizontal="left" vertical="center" wrapText="1"/>
    </xf>
    <xf numFmtId="0" fontId="9" fillId="14" borderId="69" xfId="0" applyFont="1" applyFill="1" applyBorder="1" applyAlignment="1">
      <alignment horizontal="center" vertical="center" wrapText="1"/>
    </xf>
    <xf numFmtId="0" fontId="11" fillId="0" borderId="45" xfId="0" applyFont="1" applyBorder="1" applyAlignment="1">
      <alignment horizontal="left" vertical="center" wrapText="1"/>
    </xf>
    <xf numFmtId="0" fontId="11" fillId="0" borderId="36" xfId="0" applyFont="1" applyBorder="1" applyAlignment="1">
      <alignment vertical="center" wrapText="1"/>
    </xf>
    <xf numFmtId="0" fontId="11" fillId="0" borderId="108" xfId="0" applyFont="1" applyBorder="1" applyAlignment="1">
      <alignment vertical="center" wrapText="1"/>
    </xf>
    <xf numFmtId="0" fontId="11" fillId="0" borderId="45" xfId="0" applyFont="1" applyBorder="1" applyAlignment="1">
      <alignment vertical="center" wrapText="1"/>
    </xf>
    <xf numFmtId="0" fontId="8" fillId="2" borderId="103" xfId="0" applyFont="1" applyFill="1" applyBorder="1" applyAlignment="1">
      <alignment horizontal="right" vertical="center" wrapText="1"/>
    </xf>
    <xf numFmtId="0" fontId="8" fillId="2" borderId="70" xfId="0" applyFont="1" applyFill="1" applyBorder="1" applyAlignment="1">
      <alignment horizontal="right" vertical="center" wrapText="1"/>
    </xf>
    <xf numFmtId="0" fontId="40" fillId="22" borderId="8" xfId="0" applyFont="1" applyFill="1" applyBorder="1" applyAlignment="1">
      <alignment horizontal="center" vertical="center" wrapText="1"/>
    </xf>
    <xf numFmtId="0" fontId="40" fillId="22" borderId="90" xfId="0" applyFont="1" applyFill="1" applyBorder="1" applyAlignment="1">
      <alignment horizontal="center" vertical="center" wrapText="1"/>
    </xf>
    <xf numFmtId="0" fontId="40" fillId="22" borderId="91" xfId="0" applyFont="1" applyFill="1" applyBorder="1" applyAlignment="1">
      <alignment horizontal="center" vertical="center" wrapText="1"/>
    </xf>
    <xf numFmtId="0" fontId="10" fillId="0" borderId="71" xfId="0" applyFont="1" applyBorder="1" applyAlignment="1" applyProtection="1">
      <alignment horizontal="left" vertical="center" wrapText="1"/>
      <protection locked="0"/>
    </xf>
    <xf numFmtId="0" fontId="10" fillId="0" borderId="72" xfId="0" applyFont="1" applyBorder="1" applyAlignment="1" applyProtection="1">
      <alignment horizontal="left" vertical="center" wrapText="1"/>
      <protection locked="0"/>
    </xf>
    <xf numFmtId="2" fontId="20" fillId="10" borderId="53" xfId="0" applyNumberFormat="1" applyFont="1" applyFill="1" applyBorder="1" applyAlignment="1">
      <alignment horizontal="center" vertical="center"/>
    </xf>
    <xf numFmtId="2" fontId="20" fillId="10" borderId="11" xfId="0" applyNumberFormat="1" applyFont="1" applyFill="1" applyBorder="1" applyAlignment="1">
      <alignment horizontal="center" vertical="center"/>
    </xf>
    <xf numFmtId="2" fontId="20" fillId="10" borderId="69" xfId="0" applyNumberFormat="1" applyFont="1" applyFill="1" applyBorder="1" applyAlignment="1">
      <alignment horizontal="center" vertical="center"/>
    </xf>
    <xf numFmtId="0" fontId="9" fillId="15" borderId="37" xfId="0" applyFont="1" applyFill="1" applyBorder="1" applyAlignment="1">
      <alignment horizontal="center" vertical="center" wrapText="1"/>
    </xf>
    <xf numFmtId="0" fontId="9" fillId="15" borderId="45" xfId="0" applyFont="1" applyFill="1" applyBorder="1" applyAlignment="1">
      <alignment horizontal="center" vertical="center" wrapText="1"/>
    </xf>
    <xf numFmtId="0" fontId="11" fillId="0" borderId="137" xfId="0" applyFont="1" applyBorder="1" applyAlignment="1">
      <alignment vertical="center" wrapText="1"/>
    </xf>
    <xf numFmtId="0" fontId="9" fillId="15" borderId="46"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37" xfId="0" applyFont="1" applyBorder="1" applyAlignment="1">
      <alignment horizontal="center" vertical="center" wrapText="1"/>
    </xf>
    <xf numFmtId="2" fontId="20" fillId="10" borderId="45" xfId="0" applyNumberFormat="1" applyFont="1" applyFill="1" applyBorder="1" applyAlignment="1">
      <alignment horizontal="center" vertical="center" wrapText="1"/>
    </xf>
    <xf numFmtId="2" fontId="20" fillId="10" borderId="137" xfId="0" applyNumberFormat="1" applyFont="1" applyFill="1" applyBorder="1" applyAlignment="1">
      <alignment horizontal="center" vertical="center" wrapText="1"/>
    </xf>
    <xf numFmtId="0" fontId="9" fillId="16" borderId="37" xfId="0" applyFont="1" applyFill="1" applyBorder="1" applyAlignment="1">
      <alignment horizontal="center" vertical="center" wrapText="1"/>
    </xf>
    <xf numFmtId="0" fontId="9" fillId="16" borderId="45" xfId="0" applyFont="1" applyFill="1" applyBorder="1" applyAlignment="1">
      <alignment horizontal="center" vertical="center" wrapText="1"/>
    </xf>
    <xf numFmtId="0" fontId="9" fillId="8" borderId="37" xfId="0" applyFont="1" applyFill="1" applyBorder="1" applyAlignment="1">
      <alignment vertical="center" wrapText="1"/>
    </xf>
    <xf numFmtId="0" fontId="9" fillId="8" borderId="45" xfId="0" applyFont="1" applyFill="1" applyBorder="1" applyAlignment="1">
      <alignment vertical="center" wrapText="1"/>
    </xf>
    <xf numFmtId="0" fontId="9" fillId="8" borderId="37" xfId="0" applyFont="1" applyFill="1" applyBorder="1" applyAlignment="1">
      <alignment horizontal="left" vertical="center" wrapText="1"/>
    </xf>
    <xf numFmtId="0" fontId="9" fillId="8" borderId="45" xfId="0" applyFont="1" applyFill="1" applyBorder="1" applyAlignment="1">
      <alignment horizontal="left" vertical="center" wrapText="1"/>
    </xf>
    <xf numFmtId="0" fontId="9" fillId="8" borderId="46" xfId="0" applyFont="1" applyFill="1" applyBorder="1" applyAlignment="1">
      <alignment vertical="center" wrapText="1"/>
    </xf>
    <xf numFmtId="0" fontId="10" fillId="0" borderId="37" xfId="0" applyFont="1" applyBorder="1" applyAlignment="1">
      <alignment vertical="center" wrapText="1"/>
    </xf>
    <xf numFmtId="0" fontId="10" fillId="0" borderId="45" xfId="0" applyFont="1" applyBorder="1" applyAlignment="1">
      <alignment vertical="center" wrapText="1"/>
    </xf>
    <xf numFmtId="0" fontId="14" fillId="16" borderId="37" xfId="0" applyFont="1" applyFill="1" applyBorder="1" applyAlignment="1">
      <alignment horizontal="center" vertical="center" wrapText="1"/>
    </xf>
    <xf numFmtId="0" fontId="14" fillId="16" borderId="45"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4" fillId="17" borderId="37"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14" fillId="17" borderId="46" xfId="0" applyFont="1" applyFill="1" applyBorder="1" applyAlignment="1">
      <alignment horizontal="center" vertical="center" wrapText="1"/>
    </xf>
    <xf numFmtId="0" fontId="10" fillId="0" borderId="46" xfId="0" applyFont="1" applyBorder="1" applyAlignment="1">
      <alignment vertical="center" wrapText="1"/>
    </xf>
    <xf numFmtId="0" fontId="14" fillId="18" borderId="37" xfId="0" applyFont="1" applyFill="1" applyBorder="1" applyAlignment="1">
      <alignment horizontal="center" vertical="center" wrapText="1"/>
    </xf>
    <xf numFmtId="0" fontId="14" fillId="18" borderId="46" xfId="0" applyFont="1" applyFill="1" applyBorder="1" applyAlignment="1">
      <alignment horizontal="center" vertical="center" wrapText="1"/>
    </xf>
    <xf numFmtId="0" fontId="10" fillId="0" borderId="53" xfId="0" applyFont="1" applyBorder="1" applyAlignment="1">
      <alignment vertical="center" wrapText="1"/>
    </xf>
    <xf numFmtId="0" fontId="10" fillId="0" borderId="69" xfId="0" applyFont="1" applyBorder="1" applyAlignment="1">
      <alignment vertical="center" wrapText="1"/>
    </xf>
    <xf numFmtId="0" fontId="14" fillId="18" borderId="45" xfId="0" applyFont="1" applyFill="1" applyBorder="1" applyAlignment="1">
      <alignment horizontal="center" vertical="center" wrapText="1"/>
    </xf>
    <xf numFmtId="0" fontId="14" fillId="19" borderId="105" xfId="0" applyFont="1" applyFill="1" applyBorder="1" applyAlignment="1">
      <alignment horizontal="center" vertical="center" wrapText="1"/>
    </xf>
    <xf numFmtId="0" fontId="14" fillId="19" borderId="106" xfId="0" applyFont="1" applyFill="1" applyBorder="1" applyAlignment="1">
      <alignment horizontal="center" vertical="center" wrapText="1"/>
    </xf>
    <xf numFmtId="0" fontId="14" fillId="19" borderId="37" xfId="0" applyFont="1" applyFill="1" applyBorder="1" applyAlignment="1">
      <alignment horizontal="center" vertical="center" wrapText="1"/>
    </xf>
    <xf numFmtId="0" fontId="14" fillId="19" borderId="46" xfId="0" applyFont="1" applyFill="1" applyBorder="1" applyAlignment="1">
      <alignment horizontal="center" vertical="center" wrapText="1"/>
    </xf>
    <xf numFmtId="0" fontId="30" fillId="0" borderId="0" xfId="0" applyFont="1" applyAlignment="1">
      <alignment horizontal="center" vertical="center"/>
    </xf>
    <xf numFmtId="0" fontId="0" fillId="0" borderId="158" xfId="0" applyBorder="1" applyAlignment="1">
      <alignment horizontal="left"/>
    </xf>
    <xf numFmtId="0" fontId="0" fillId="0" borderId="159" xfId="0" applyBorder="1" applyAlignment="1">
      <alignment horizontal="left"/>
    </xf>
    <xf numFmtId="0" fontId="0" fillId="0" borderId="144" xfId="0" applyBorder="1" applyAlignment="1">
      <alignment horizontal="left"/>
    </xf>
    <xf numFmtId="0" fontId="0" fillId="0" borderId="145" xfId="0" applyBorder="1" applyAlignment="1">
      <alignment horizontal="left"/>
    </xf>
    <xf numFmtId="0" fontId="0" fillId="0" borderId="148" xfId="0" applyBorder="1" applyAlignment="1">
      <alignment horizontal="left"/>
    </xf>
    <xf numFmtId="0" fontId="0" fillId="0" borderId="149" xfId="0" applyBorder="1" applyAlignment="1">
      <alignment horizontal="left"/>
    </xf>
    <xf numFmtId="0" fontId="0" fillId="0" borderId="154" xfId="0" applyBorder="1" applyAlignment="1">
      <alignment horizontal="left"/>
    </xf>
    <xf numFmtId="0" fontId="0" fillId="0" borderId="155" xfId="0" applyBorder="1" applyAlignment="1">
      <alignment horizontal="left"/>
    </xf>
    <xf numFmtId="0" fontId="0" fillId="0" borderId="146" xfId="0" applyBorder="1" applyAlignment="1">
      <alignment horizontal="left"/>
    </xf>
    <xf numFmtId="0" fontId="0" fillId="0" borderId="147" xfId="0" applyBorder="1" applyAlignment="1">
      <alignment horizontal="left"/>
    </xf>
    <xf numFmtId="0" fontId="0" fillId="0" borderId="150" xfId="0" applyBorder="1" applyAlignment="1">
      <alignment horizontal="left"/>
    </xf>
    <xf numFmtId="0" fontId="0" fillId="0" borderId="151" xfId="0" applyBorder="1" applyAlignment="1">
      <alignment horizontal="left"/>
    </xf>
    <xf numFmtId="0" fontId="0" fillId="0" borderId="152" xfId="0" applyBorder="1" applyAlignment="1">
      <alignment horizontal="left"/>
    </xf>
    <xf numFmtId="0" fontId="0" fillId="0" borderId="153" xfId="0" applyBorder="1" applyAlignment="1">
      <alignment horizontal="left"/>
    </xf>
    <xf numFmtId="0" fontId="0" fillId="0" borderId="156" xfId="0" applyBorder="1" applyAlignment="1">
      <alignment horizontal="left"/>
    </xf>
    <xf numFmtId="0" fontId="0" fillId="0" borderId="157" xfId="0" applyBorder="1" applyAlignment="1">
      <alignment horizontal="left"/>
    </xf>
    <xf numFmtId="2" fontId="48" fillId="22" borderId="156" xfId="0" applyNumberFormat="1" applyFont="1" applyFill="1" applyBorder="1" applyAlignment="1">
      <alignment horizontal="center" vertical="center"/>
    </xf>
    <xf numFmtId="2" fontId="48" fillId="22" borderId="165" xfId="0" applyNumberFormat="1" applyFont="1" applyFill="1" applyBorder="1" applyAlignment="1">
      <alignment horizontal="center" vertical="center"/>
    </xf>
    <xf numFmtId="2" fontId="48" fillId="22" borderId="166" xfId="0" applyNumberFormat="1" applyFont="1" applyFill="1" applyBorder="1" applyAlignment="1">
      <alignment horizontal="center" vertical="center"/>
    </xf>
    <xf numFmtId="2" fontId="48" fillId="22" borderId="158" xfId="0" applyNumberFormat="1" applyFont="1" applyFill="1" applyBorder="1" applyAlignment="1">
      <alignment horizontal="center" vertical="center"/>
    </xf>
    <xf numFmtId="2" fontId="48" fillId="22" borderId="167" xfId="0" applyNumberFormat="1" applyFont="1" applyFill="1" applyBorder="1" applyAlignment="1">
      <alignment horizontal="center" vertical="center"/>
    </xf>
    <xf numFmtId="2" fontId="48" fillId="22" borderId="168" xfId="0" applyNumberFormat="1" applyFont="1" applyFill="1" applyBorder="1" applyAlignment="1">
      <alignment horizontal="center" vertical="center"/>
    </xf>
    <xf numFmtId="0" fontId="42" fillId="22" borderId="169"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170" xfId="0" applyFont="1" applyFill="1" applyBorder="1" applyAlignment="1">
      <alignment horizontal="center" vertical="center" wrapText="1"/>
    </xf>
    <xf numFmtId="0" fontId="19" fillId="16" borderId="10" xfId="1" applyFont="1" applyFill="1" applyBorder="1" applyAlignment="1">
      <alignment horizontal="center" vertical="center"/>
    </xf>
    <xf numFmtId="0" fontId="19" fillId="16" borderId="6" xfId="1" applyFont="1" applyFill="1" applyBorder="1" applyAlignment="1">
      <alignment horizontal="center" vertical="center"/>
    </xf>
    <xf numFmtId="0" fontId="19" fillId="17" borderId="10" xfId="1" applyFont="1" applyFill="1" applyBorder="1" applyAlignment="1">
      <alignment horizontal="center" vertical="center"/>
    </xf>
    <xf numFmtId="0" fontId="19" fillId="17" borderId="6" xfId="1" applyFont="1" applyFill="1" applyBorder="1" applyAlignment="1">
      <alignment horizontal="center" vertical="center"/>
    </xf>
    <xf numFmtId="0" fontId="19" fillId="18" borderId="10" xfId="1" applyFont="1" applyFill="1" applyBorder="1" applyAlignment="1">
      <alignment horizontal="center" vertical="center"/>
    </xf>
    <xf numFmtId="0" fontId="19" fillId="18" borderId="6" xfId="1" applyFont="1" applyFill="1" applyBorder="1" applyAlignment="1">
      <alignment horizontal="center" vertical="center"/>
    </xf>
    <xf numFmtId="0" fontId="19" fillId="19" borderId="3" xfId="1" applyFont="1" applyFill="1" applyBorder="1" applyAlignment="1">
      <alignment horizontal="center" vertical="center"/>
    </xf>
    <xf numFmtId="0" fontId="19" fillId="19" borderId="1" xfId="1" applyFont="1" applyFill="1" applyBorder="1" applyAlignment="1">
      <alignment horizontal="center" vertical="center"/>
    </xf>
    <xf numFmtId="0" fontId="4" fillId="0" borderId="67" xfId="0" applyFont="1" applyBorder="1" applyAlignment="1">
      <alignment horizontal="center" vertical="center"/>
    </xf>
    <xf numFmtId="0" fontId="4" fillId="0" borderId="63" xfId="0" applyFont="1" applyBorder="1" applyAlignment="1">
      <alignment horizontal="center" vertical="center"/>
    </xf>
    <xf numFmtId="0" fontId="19" fillId="14" borderId="10" xfId="1" applyFont="1" applyFill="1" applyBorder="1" applyAlignment="1">
      <alignment horizontal="center" vertical="center"/>
    </xf>
    <xf numFmtId="0" fontId="19" fillId="14" borderId="6" xfId="1" applyFont="1" applyFill="1" applyBorder="1" applyAlignment="1">
      <alignment horizontal="center" vertical="center"/>
    </xf>
    <xf numFmtId="0" fontId="19" fillId="14" borderId="7" xfId="1" applyFont="1" applyFill="1" applyBorder="1" applyAlignment="1">
      <alignment horizontal="center" vertical="center"/>
    </xf>
    <xf numFmtId="0" fontId="19" fillId="15" borderId="10" xfId="1" applyFont="1" applyFill="1" applyBorder="1" applyAlignment="1">
      <alignment horizontal="center" vertical="center"/>
    </xf>
    <xf numFmtId="0" fontId="19" fillId="15" borderId="6" xfId="1" applyFont="1" applyFill="1" applyBorder="1" applyAlignment="1">
      <alignment horizontal="center" vertical="center"/>
    </xf>
    <xf numFmtId="0" fontId="42" fillId="22" borderId="10" xfId="0" applyFont="1" applyFill="1" applyBorder="1" applyAlignment="1">
      <alignment horizontal="center" vertical="center" wrapText="1"/>
    </xf>
    <xf numFmtId="0" fontId="42" fillId="22" borderId="160" xfId="0" applyFont="1" applyFill="1" applyBorder="1" applyAlignment="1">
      <alignment horizontal="center" vertical="center" wrapText="1"/>
    </xf>
    <xf numFmtId="0" fontId="42" fillId="22" borderId="6" xfId="0" applyFont="1" applyFill="1" applyBorder="1" applyAlignment="1">
      <alignment horizontal="center" vertical="center" wrapText="1"/>
    </xf>
    <xf numFmtId="0" fontId="42" fillId="22" borderId="161" xfId="0" applyFont="1" applyFill="1" applyBorder="1" applyAlignment="1">
      <alignment horizontal="center" vertical="center" wrapText="1"/>
    </xf>
    <xf numFmtId="0" fontId="42" fillId="22" borderId="7" xfId="0" applyFont="1" applyFill="1" applyBorder="1" applyAlignment="1">
      <alignment horizontal="center" vertical="center" wrapText="1"/>
    </xf>
    <xf numFmtId="0" fontId="42" fillId="22" borderId="162" xfId="0" applyFont="1" applyFill="1" applyBorder="1" applyAlignment="1">
      <alignment horizontal="center" vertical="center" wrapText="1"/>
    </xf>
    <xf numFmtId="2" fontId="37" fillId="0" borderId="130" xfId="0" applyNumberFormat="1" applyFont="1" applyBorder="1" applyAlignment="1">
      <alignment horizontal="center" vertical="center"/>
    </xf>
    <xf numFmtId="2" fontId="37" fillId="0" borderId="142" xfId="0" applyNumberFormat="1" applyFont="1" applyBorder="1" applyAlignment="1">
      <alignment horizontal="center" vertical="center"/>
    </xf>
    <xf numFmtId="0" fontId="4" fillId="0" borderId="154" xfId="0" applyFont="1" applyBorder="1" applyAlignment="1">
      <alignment horizontal="center" vertical="center"/>
    </xf>
    <xf numFmtId="0" fontId="4" fillId="0" borderId="163" xfId="0" applyFont="1" applyBorder="1" applyAlignment="1">
      <alignment horizontal="center" vertical="center"/>
    </xf>
    <xf numFmtId="0" fontId="4" fillId="0" borderId="164" xfId="0" applyFont="1" applyBorder="1" applyAlignment="1">
      <alignment horizontal="center" vertical="center"/>
    </xf>
    <xf numFmtId="0" fontId="4" fillId="0" borderId="156" xfId="0" applyFont="1" applyBorder="1" applyAlignment="1">
      <alignment horizontal="center" vertical="center"/>
    </xf>
    <xf numFmtId="0" fontId="4" fillId="0" borderId="165" xfId="0" applyFont="1" applyBorder="1" applyAlignment="1">
      <alignment horizontal="center" vertical="center"/>
    </xf>
    <xf numFmtId="0" fontId="4" fillId="0" borderId="166" xfId="0" applyFont="1" applyBorder="1" applyAlignment="1">
      <alignment horizontal="center" vertical="center"/>
    </xf>
    <xf numFmtId="0" fontId="42" fillId="22" borderId="5" xfId="0" applyFont="1" applyFill="1" applyBorder="1" applyAlignment="1">
      <alignment horizontal="center" vertical="center" wrapText="1"/>
    </xf>
    <xf numFmtId="0" fontId="42" fillId="22" borderId="2" xfId="0" applyFont="1" applyFill="1" applyBorder="1" applyAlignment="1">
      <alignment horizontal="center" vertical="center" wrapText="1"/>
    </xf>
    <xf numFmtId="0" fontId="42" fillId="22" borderId="68" xfId="0" applyFont="1" applyFill="1" applyBorder="1" applyAlignment="1">
      <alignment horizontal="center" vertical="center" wrapText="1"/>
    </xf>
    <xf numFmtId="0" fontId="42" fillId="22" borderId="54" xfId="0" applyFont="1" applyFill="1" applyBorder="1" applyAlignment="1">
      <alignment horizontal="center" vertical="center" wrapText="1"/>
    </xf>
    <xf numFmtId="0" fontId="42" fillId="22" borderId="80" xfId="0" applyFont="1" applyFill="1" applyBorder="1" applyAlignment="1">
      <alignment horizontal="center" vertical="center" wrapText="1"/>
    </xf>
    <xf numFmtId="0" fontId="42" fillId="22" borderId="81" xfId="0" applyFont="1" applyFill="1" applyBorder="1" applyAlignment="1">
      <alignment horizontal="center" vertical="center" wrapText="1"/>
    </xf>
    <xf numFmtId="164" fontId="31" fillId="14" borderId="4" xfId="0" applyNumberFormat="1" applyFont="1" applyFill="1" applyBorder="1" applyAlignment="1">
      <alignment horizontal="center" vertical="center"/>
    </xf>
    <xf numFmtId="164" fontId="31" fillId="14" borderId="5" xfId="0" applyNumberFormat="1" applyFont="1" applyFill="1" applyBorder="1" applyAlignment="1">
      <alignment horizontal="center" vertical="center"/>
    </xf>
    <xf numFmtId="164" fontId="31" fillId="14" borderId="96" xfId="0" applyNumberFormat="1" applyFont="1" applyFill="1" applyBorder="1" applyAlignment="1">
      <alignment horizontal="center" vertical="center"/>
    </xf>
    <xf numFmtId="164" fontId="31" fillId="14" borderId="68" xfId="0" applyNumberFormat="1" applyFont="1" applyFill="1" applyBorder="1" applyAlignment="1">
      <alignment horizontal="center" vertical="center"/>
    </xf>
    <xf numFmtId="0" fontId="31" fillId="14" borderId="10" xfId="0" applyFont="1" applyFill="1" applyBorder="1" applyAlignment="1">
      <alignment horizontal="center" vertical="center"/>
    </xf>
    <xf numFmtId="0" fontId="31" fillId="14" borderId="4" xfId="0" applyFont="1" applyFill="1" applyBorder="1" applyAlignment="1">
      <alignment horizontal="center" vertical="center"/>
    </xf>
    <xf numFmtId="0" fontId="31" fillId="14" borderId="7" xfId="0" applyFont="1" applyFill="1" applyBorder="1" applyAlignment="1">
      <alignment horizontal="center" vertical="center"/>
    </xf>
    <xf numFmtId="0" fontId="31" fillId="14" borderId="96" xfId="0" applyFont="1" applyFill="1" applyBorder="1" applyAlignment="1">
      <alignment horizontal="center" vertical="center"/>
    </xf>
    <xf numFmtId="0" fontId="40" fillId="21" borderId="92" xfId="0" applyFont="1" applyFill="1" applyBorder="1" applyAlignment="1">
      <alignment horizontal="center" vertical="center" wrapText="1"/>
    </xf>
    <xf numFmtId="0" fontId="40" fillId="21" borderId="66" xfId="0" applyFont="1" applyFill="1" applyBorder="1" applyAlignment="1">
      <alignment horizontal="center" vertical="center" wrapText="1"/>
    </xf>
    <xf numFmtId="0" fontId="40" fillId="22" borderId="92" xfId="0" applyFont="1" applyFill="1" applyBorder="1" applyAlignment="1">
      <alignment horizontal="center" vertical="center" wrapText="1"/>
    </xf>
    <xf numFmtId="0" fontId="40" fillId="22" borderId="66" xfId="0" applyFont="1" applyFill="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1" fillId="8" borderId="13" xfId="0" applyFont="1" applyFill="1" applyBorder="1" applyAlignment="1">
      <alignment horizontal="left" vertical="center"/>
    </xf>
    <xf numFmtId="0" fontId="1" fillId="8" borderId="18" xfId="0" applyFont="1" applyFill="1" applyBorder="1" applyAlignment="1">
      <alignment horizontal="left" vertical="center"/>
    </xf>
    <xf numFmtId="0" fontId="1" fillId="8" borderId="14" xfId="0" applyFont="1" applyFill="1" applyBorder="1" applyAlignment="1">
      <alignment horizontal="left" vertical="center"/>
    </xf>
    <xf numFmtId="0" fontId="1" fillId="8" borderId="0" xfId="0" applyFont="1" applyFill="1" applyAlignment="1">
      <alignment horizontal="left" vertical="center"/>
    </xf>
    <xf numFmtId="0" fontId="1" fillId="8" borderId="2" xfId="0" applyFont="1" applyFill="1" applyBorder="1" applyAlignment="1">
      <alignment horizontal="left" vertical="center"/>
    </xf>
    <xf numFmtId="0" fontId="1" fillId="0" borderId="0" xfId="0" applyFont="1" applyAlignment="1">
      <alignment vertical="center" wrapText="1"/>
    </xf>
    <xf numFmtId="0" fontId="1" fillId="8" borderId="16" xfId="0" applyFont="1" applyFill="1" applyBorder="1" applyAlignment="1">
      <alignment horizontal="left" vertical="center"/>
    </xf>
    <xf numFmtId="0" fontId="1" fillId="8" borderId="17" xfId="0" applyFont="1" applyFill="1" applyBorder="1" applyAlignment="1">
      <alignment horizontal="left" vertical="center"/>
    </xf>
    <xf numFmtId="0" fontId="1" fillId="8" borderId="19" xfId="0" applyFont="1" applyFill="1" applyBorder="1" applyAlignment="1">
      <alignment horizontal="left" vertical="center"/>
    </xf>
    <xf numFmtId="0" fontId="1" fillId="0" borderId="0" xfId="0" applyFont="1" applyAlignment="1">
      <alignment horizontal="left"/>
    </xf>
    <xf numFmtId="0" fontId="1" fillId="0" borderId="29" xfId="0" applyFont="1" applyBorder="1" applyAlignment="1">
      <alignment horizontal="center" vertical="center"/>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4" borderId="29" xfId="0" applyFont="1" applyFill="1" applyBorder="1" applyAlignment="1">
      <alignment horizontal="center" vertical="center"/>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0" borderId="32" xfId="0" applyFont="1" applyBorder="1" applyAlignment="1">
      <alignment horizontal="center" vertical="center"/>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2" fillId="0" borderId="37" xfId="0" applyFont="1" applyBorder="1" applyAlignment="1">
      <alignment horizontal="left" vertical="center" wrapText="1"/>
    </xf>
    <xf numFmtId="0" fontId="12" fillId="0" borderId="126" xfId="0" applyFont="1" applyBorder="1" applyAlignment="1">
      <alignment horizontal="left" vertical="center" wrapText="1"/>
    </xf>
    <xf numFmtId="0" fontId="12" fillId="0" borderId="124" xfId="0" applyFont="1" applyBorder="1" applyAlignment="1">
      <alignment horizontal="left" vertical="center" wrapText="1"/>
    </xf>
    <xf numFmtId="0" fontId="11" fillId="17" borderId="37"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4">
    <dxf>
      <font>
        <color rgb="FF006100"/>
      </font>
      <fill>
        <patternFill>
          <bgColor rgb="FFC6EFCE"/>
        </patternFill>
      </fill>
    </dxf>
    <dxf>
      <font>
        <color rgb="FFC00000"/>
      </font>
      <fill>
        <patternFill>
          <bgColor rgb="FFFFC7CE"/>
        </patternFill>
      </fill>
    </dxf>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17AB91"/>
      <color rgb="FF317884"/>
      <color rgb="FF83A66F"/>
      <color rgb="FF94BD7D"/>
      <color rgb="FFDDEBF7"/>
      <color rgb="FF73FDD6"/>
      <color rgb="FF7DF49F"/>
      <color rgb="FFFFFF99"/>
      <color rgb="FFF75E74"/>
      <color rgb="FFFAB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bg1"/>
                </a:solidFill>
                <a:latin typeface="+mn-lt"/>
                <a:ea typeface="+mn-ea"/>
                <a:cs typeface="+mn-cs"/>
              </a:rPr>
              <a:t>CyFun®2025</a:t>
            </a:r>
            <a:endParaRPr lang="nl-BE" sz="1400" b="1" i="0" u="none" strike="noStrike" kern="1200" spc="0" baseline="0">
              <a:solidFill>
                <a:schemeClr val="bg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bg1"/>
                </a:solidFill>
                <a:latin typeface="+mn-lt"/>
                <a:ea typeface="+mn-ea"/>
                <a:cs typeface="+mn-cs"/>
              </a:rPr>
              <a:t> Maturity Level IMPORTANT</a:t>
            </a:r>
          </a:p>
        </c:rich>
      </c:tx>
      <c:overlay val="0"/>
      <c:spPr>
        <a:solidFill>
          <a:srgbClr val="317884"/>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'IMPORTANT Summary'!$D$2</c:f>
              <c:strCache>
                <c:ptCount val="1"/>
                <c:pt idx="0">
                  <c:v>Category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Summary'!$D$3:$D$24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2-D803-499A-975D-8C12FA6563A9}"/>
            </c:ext>
          </c:extLst>
        </c:ser>
        <c:ser>
          <c:idx val="3"/>
          <c:order val="1"/>
          <c:tx>
            <c:strRef>
              <c:f>'IMPORTANT Summary'!$E$2</c:f>
              <c:strCache>
                <c:ptCount val="1"/>
                <c:pt idx="0">
                  <c:v>Documentation Maturity 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Summary'!$E$3:$E$24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D078-4F9E-8CB8-30832D128E66}"/>
            </c:ext>
          </c:extLst>
        </c:ser>
        <c:ser>
          <c:idx val="0"/>
          <c:order val="2"/>
          <c:tx>
            <c:strRef>
              <c:f>'IMPORTANT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'IMPORTANT Summary'!$B$3:$B$24</c:f>
              <c:strCache>
                <c:ptCount val="22"/>
                <c:pt idx="2">
                  <c:v>Organisational Context (GV.OC)</c:v>
                </c:pt>
                <c:pt idx="3">
                  <c:v>Risk Management Strategy (GV.RM)</c:v>
                </c:pt>
                <c:pt idx="4">
                  <c:v>Roles, Responsibilities, and Authorities (GV.RR)</c:v>
                </c:pt>
                <c:pt idx="5">
                  <c:v>Policy (GV.PO)</c:v>
                </c:pt>
                <c:pt idx="6">
                  <c:v>Cybersecurity Supply Chain Risk Management (GV.SC)</c:v>
                </c:pt>
                <c:pt idx="7">
                  <c:v>Asset Management (ID.AM)</c:v>
                </c:pt>
                <c:pt idx="8">
                  <c:v>Risk Assessment (ID.RA)</c:v>
                </c:pt>
                <c:pt idx="9">
                  <c:v>Improvement (ID.IM)</c:v>
                </c:pt>
                <c:pt idx="10">
                  <c:v>Identity Management, Authentication, and Access Control (PR.AA)</c:v>
                </c:pt>
                <c:pt idx="11">
                  <c:v>Awareness and Training (PR.AT)</c:v>
                </c:pt>
                <c:pt idx="12">
                  <c:v>Data Security (PR.DS)</c:v>
                </c:pt>
                <c:pt idx="13">
                  <c:v>Platform Security (PR.PS)</c:v>
                </c:pt>
                <c:pt idx="14">
                  <c:v>Technology Infrastructure Resilience (PR.IR)</c:v>
                </c:pt>
                <c:pt idx="15">
                  <c:v>Continuous Monitoring (DE.CM) </c:v>
                </c:pt>
                <c:pt idx="16">
                  <c:v>Adverse Event Analysis (DE.AE) </c:v>
                </c:pt>
                <c:pt idx="17">
                  <c:v>Incident Management (RS.MA) </c:v>
                </c:pt>
                <c:pt idx="18">
                  <c:v>Incident Response Reporting and Communication (RS.CO)</c:v>
                </c:pt>
                <c:pt idx="19">
                  <c:v>Incident Mitigation (RS.MI)</c:v>
                </c:pt>
                <c:pt idx="20">
                  <c:v>Incident Recovery Plan Execution (RC.RP) </c:v>
                </c:pt>
                <c:pt idx="21">
                  <c:v>Incident Recovery Communication (RC.CO) </c:v>
                </c:pt>
              </c:strCache>
            </c:strRef>
          </c:cat>
          <c:val>
            <c:numRef>
              <c:f>'IMPORTANT Summary'!$F$3:$F$24</c:f>
              <c:numCache>
                <c:formatCode>General</c:formatCode>
                <c:ptCount val="22"/>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pt idx="19" formatCode="0.00">
                  <c:v>1</c:v>
                </c:pt>
                <c:pt idx="20" formatCode="0.00">
                  <c:v>1</c:v>
                </c:pt>
                <c:pt idx="21" formatCode="0.00">
                  <c:v>1</c:v>
                </c:pt>
              </c:numCache>
            </c:numRef>
          </c:val>
          <c:extLst>
            <c:ext xmlns:c16="http://schemas.microsoft.com/office/drawing/2014/chart" uri="{C3380CC4-5D6E-409C-BE32-E72D297353CC}">
              <c16:uniqueId val="{00000000-A579-B94F-8E09-705E83063E39}"/>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68157</xdr:colOff>
      <xdr:row>25</xdr:row>
      <xdr:rowOff>96732</xdr:rowOff>
    </xdr:from>
    <xdr:to>
      <xdr:col>9</xdr:col>
      <xdr:colOff>359622</xdr:colOff>
      <xdr:row>31</xdr:row>
      <xdr:rowOff>540280</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68157" y="4983057"/>
          <a:ext cx="11492865" cy="6187123"/>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rgbClr val="17AB91">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rgbClr val="17AB91">
              <a:alpha val="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 dT="2026-02-11T12:20:25.67" personId="{00000000-0000-0000-0000-000000000000}" id="{D2CEDAA0-8438-4DB8-92AE-53AA0883204C}">
    <text>hier moet ook grijze kleur bij</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5" Type="http://schemas.openxmlformats.org/officeDocument/2006/relationships/printerSettings" Target="../printerSettings/printerSettings1.bin"/><Relationship Id="rId4" Type="http://schemas.openxmlformats.org/officeDocument/2006/relationships/hyperlink" Target="https://cyfun.eu/en/cab"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en/cyberfundamentals-framework-2025"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0"/>
  <sheetViews>
    <sheetView showGridLines="0" zoomScaleNormal="100" workbookViewId="0">
      <selection activeCell="A2" sqref="A2:O11"/>
    </sheetView>
  </sheetViews>
  <sheetFormatPr defaultColWidth="10.7109375" defaultRowHeight="15"/>
  <cols>
    <col min="1" max="15" width="13.42578125" customWidth="1"/>
    <col min="17" max="17" width="20.28515625" customWidth="1"/>
    <col min="18" max="22" width="10.7109375" customWidth="1"/>
  </cols>
  <sheetData>
    <row r="1" spans="1:22" ht="15.95" thickBot="1">
      <c r="U1">
        <v>2025</v>
      </c>
    </row>
    <row r="2" spans="1:22" ht="21" customHeight="1" thickTop="1" thickBot="1">
      <c r="A2" s="269" t="s">
        <v>0</v>
      </c>
      <c r="B2" s="270"/>
      <c r="C2" s="270"/>
      <c r="D2" s="270"/>
      <c r="E2" s="270"/>
      <c r="F2" s="270"/>
      <c r="G2" s="270"/>
      <c r="H2" s="270"/>
      <c r="I2" s="270"/>
      <c r="J2" s="270"/>
      <c r="K2" s="270"/>
      <c r="L2" s="270"/>
      <c r="M2" s="270"/>
      <c r="N2" s="270"/>
      <c r="O2" s="271"/>
      <c r="Q2" s="275" t="s">
        <v>1</v>
      </c>
      <c r="R2" s="276"/>
      <c r="S2" s="276"/>
      <c r="T2" s="276"/>
      <c r="U2" s="276"/>
      <c r="V2" s="277"/>
    </row>
    <row r="3" spans="1:22" ht="21" customHeight="1" thickBot="1">
      <c r="A3" s="272"/>
      <c r="B3" s="273"/>
      <c r="C3" s="273"/>
      <c r="D3" s="273"/>
      <c r="E3" s="273"/>
      <c r="F3" s="273"/>
      <c r="G3" s="273"/>
      <c r="H3" s="273"/>
      <c r="I3" s="273"/>
      <c r="J3" s="273"/>
      <c r="K3" s="273"/>
      <c r="L3" s="273"/>
      <c r="M3" s="273"/>
      <c r="N3" s="273"/>
      <c r="O3" s="274"/>
      <c r="Q3" s="19" t="s">
        <v>2</v>
      </c>
      <c r="R3" s="278" t="s">
        <v>3</v>
      </c>
      <c r="S3" s="279"/>
      <c r="T3" s="279"/>
      <c r="U3" s="279"/>
      <c r="V3" s="280"/>
    </row>
    <row r="4" spans="1:22" ht="21" customHeight="1" thickTop="1">
      <c r="A4" s="272"/>
      <c r="B4" s="273"/>
      <c r="C4" s="273"/>
      <c r="D4" s="273"/>
      <c r="E4" s="273"/>
      <c r="F4" s="273"/>
      <c r="G4" s="273"/>
      <c r="H4" s="273"/>
      <c r="I4" s="273"/>
      <c r="J4" s="273"/>
      <c r="K4" s="273"/>
      <c r="L4" s="273"/>
      <c r="M4" s="273"/>
      <c r="N4" s="273"/>
      <c r="O4" s="274"/>
      <c r="Q4" s="20">
        <v>45931</v>
      </c>
      <c r="R4" s="281" t="s">
        <v>4</v>
      </c>
      <c r="S4" s="281"/>
      <c r="T4" s="281"/>
      <c r="U4" s="281"/>
      <c r="V4" s="282"/>
    </row>
    <row r="5" spans="1:22" ht="21" customHeight="1">
      <c r="A5" s="272"/>
      <c r="B5" s="273"/>
      <c r="C5" s="273"/>
      <c r="D5" s="273"/>
      <c r="E5" s="273"/>
      <c r="F5" s="273"/>
      <c r="G5" s="273"/>
      <c r="H5" s="273"/>
      <c r="I5" s="273"/>
      <c r="J5" s="273"/>
      <c r="K5" s="273"/>
      <c r="L5" s="273"/>
      <c r="M5" s="273"/>
      <c r="N5" s="273"/>
      <c r="O5" s="274"/>
      <c r="Q5" s="21">
        <v>45951</v>
      </c>
      <c r="R5" s="283" t="s">
        <v>5</v>
      </c>
      <c r="S5" s="283"/>
      <c r="T5" s="283"/>
      <c r="U5" s="283"/>
      <c r="V5" s="284"/>
    </row>
    <row r="6" spans="1:22" ht="21" customHeight="1">
      <c r="A6" s="272"/>
      <c r="B6" s="273"/>
      <c r="C6" s="273"/>
      <c r="D6" s="273"/>
      <c r="E6" s="273"/>
      <c r="F6" s="273"/>
      <c r="G6" s="273"/>
      <c r="H6" s="273"/>
      <c r="I6" s="273"/>
      <c r="J6" s="273"/>
      <c r="K6" s="273"/>
      <c r="L6" s="273"/>
      <c r="M6" s="273"/>
      <c r="N6" s="273"/>
      <c r="O6" s="274"/>
      <c r="Q6" s="21">
        <v>46073</v>
      </c>
      <c r="R6" s="283" t="s">
        <v>6</v>
      </c>
      <c r="S6" s="283"/>
      <c r="T6" s="283"/>
      <c r="U6" s="283"/>
      <c r="V6" s="284"/>
    </row>
    <row r="7" spans="1:22" ht="21" customHeight="1">
      <c r="A7" s="272"/>
      <c r="B7" s="273"/>
      <c r="C7" s="273"/>
      <c r="D7" s="273"/>
      <c r="E7" s="273"/>
      <c r="F7" s="273"/>
      <c r="G7" s="273"/>
      <c r="H7" s="273"/>
      <c r="I7" s="273"/>
      <c r="J7" s="273"/>
      <c r="K7" s="273"/>
      <c r="L7" s="273"/>
      <c r="M7" s="273"/>
      <c r="N7" s="273"/>
      <c r="O7" s="274"/>
      <c r="Q7" s="21"/>
      <c r="R7" s="283"/>
      <c r="S7" s="283"/>
      <c r="T7" s="283"/>
      <c r="U7" s="283"/>
      <c r="V7" s="284"/>
    </row>
    <row r="8" spans="1:22" ht="21" customHeight="1">
      <c r="A8" s="272"/>
      <c r="B8" s="273"/>
      <c r="C8" s="273"/>
      <c r="D8" s="273"/>
      <c r="E8" s="273"/>
      <c r="F8" s="273"/>
      <c r="G8" s="273"/>
      <c r="H8" s="273"/>
      <c r="I8" s="273"/>
      <c r="J8" s="273"/>
      <c r="K8" s="273"/>
      <c r="L8" s="273"/>
      <c r="M8" s="273"/>
      <c r="N8" s="273"/>
      <c r="O8" s="274"/>
      <c r="Q8" s="21"/>
      <c r="R8" s="283"/>
      <c r="S8" s="283"/>
      <c r="T8" s="283"/>
      <c r="U8" s="283"/>
      <c r="V8" s="284"/>
    </row>
    <row r="9" spans="1:22" ht="21" customHeight="1">
      <c r="A9" s="272"/>
      <c r="B9" s="273"/>
      <c r="C9" s="273"/>
      <c r="D9" s="273"/>
      <c r="E9" s="273"/>
      <c r="F9" s="273"/>
      <c r="G9" s="273"/>
      <c r="H9" s="273"/>
      <c r="I9" s="273"/>
      <c r="J9" s="273"/>
      <c r="K9" s="273"/>
      <c r="L9" s="273"/>
      <c r="M9" s="273"/>
      <c r="N9" s="273"/>
      <c r="O9" s="274"/>
      <c r="Q9" s="21"/>
      <c r="R9" s="283"/>
      <c r="S9" s="283"/>
      <c r="T9" s="283"/>
      <c r="U9" s="283"/>
      <c r="V9" s="284"/>
    </row>
    <row r="10" spans="1:22" ht="21" customHeight="1">
      <c r="A10" s="272"/>
      <c r="B10" s="273"/>
      <c r="C10" s="273"/>
      <c r="D10" s="273"/>
      <c r="E10" s="273"/>
      <c r="F10" s="273"/>
      <c r="G10" s="273"/>
      <c r="H10" s="273"/>
      <c r="I10" s="273"/>
      <c r="J10" s="273"/>
      <c r="K10" s="273"/>
      <c r="L10" s="273"/>
      <c r="M10" s="273"/>
      <c r="N10" s="273"/>
      <c r="O10" s="274"/>
      <c r="Q10" s="21"/>
      <c r="R10" s="283"/>
      <c r="S10" s="283"/>
      <c r="T10" s="283"/>
      <c r="U10" s="283"/>
      <c r="V10" s="284"/>
    </row>
    <row r="11" spans="1:22" ht="27.75" customHeight="1">
      <c r="A11" s="272"/>
      <c r="B11" s="273"/>
      <c r="C11" s="273"/>
      <c r="D11" s="273"/>
      <c r="E11" s="273"/>
      <c r="F11" s="273"/>
      <c r="G11" s="273"/>
      <c r="H11" s="273"/>
      <c r="I11" s="273"/>
      <c r="J11" s="273"/>
      <c r="K11" s="273"/>
      <c r="L11" s="273"/>
      <c r="M11" s="273"/>
      <c r="N11" s="273"/>
      <c r="O11" s="274"/>
      <c r="Q11" s="22"/>
      <c r="R11" s="285"/>
      <c r="S11" s="285"/>
      <c r="T11" s="285"/>
      <c r="U11" s="285"/>
      <c r="V11" s="286"/>
    </row>
    <row r="12" spans="1:22" ht="16.350000000000001" customHeight="1" thickBot="1">
      <c r="A12" s="245"/>
      <c r="B12" s="246"/>
      <c r="C12" s="246"/>
      <c r="D12" s="246"/>
      <c r="E12" s="246"/>
      <c r="F12" s="246"/>
      <c r="G12" s="246"/>
      <c r="H12" s="246"/>
      <c r="I12" s="246"/>
      <c r="J12" s="246"/>
      <c r="K12" s="246"/>
      <c r="L12" s="246"/>
      <c r="M12" s="246"/>
      <c r="N12" s="246"/>
      <c r="O12" s="247"/>
    </row>
    <row r="13" spans="1:22" ht="16.350000000000001" customHeight="1" thickTop="1" thickBot="1">
      <c r="A13" s="248" t="s">
        <v>7</v>
      </c>
      <c r="B13" s="437"/>
      <c r="C13" s="437"/>
      <c r="D13" s="437"/>
      <c r="E13" s="437"/>
      <c r="F13" s="437"/>
      <c r="G13" s="437"/>
      <c r="H13" s="437"/>
      <c r="I13" s="437"/>
      <c r="J13" s="437"/>
      <c r="K13" s="437"/>
      <c r="L13" s="437"/>
      <c r="M13" s="437"/>
      <c r="N13" s="437"/>
      <c r="O13" s="438"/>
      <c r="Q13" s="249" t="s">
        <v>8</v>
      </c>
      <c r="R13" s="250"/>
      <c r="S13" s="250"/>
      <c r="T13" s="250"/>
      <c r="U13" s="250"/>
      <c r="V13" s="251"/>
    </row>
    <row r="14" spans="1:22" ht="18.95">
      <c r="A14" s="439"/>
      <c r="B14" s="440"/>
      <c r="C14" s="440"/>
      <c r="D14" s="440"/>
      <c r="E14" s="440"/>
      <c r="F14" s="440"/>
      <c r="G14" s="440"/>
      <c r="H14" s="440"/>
      <c r="I14" s="440"/>
      <c r="J14" s="440"/>
      <c r="K14" s="440"/>
      <c r="L14" s="440"/>
      <c r="M14" s="440"/>
      <c r="N14" s="440"/>
      <c r="O14" s="441"/>
      <c r="Q14" s="23" t="s">
        <v>9</v>
      </c>
      <c r="R14" s="24" t="s">
        <v>10</v>
      </c>
      <c r="S14" s="25"/>
      <c r="T14" s="252">
        <v>45931</v>
      </c>
      <c r="U14" s="252"/>
      <c r="V14" s="253"/>
    </row>
    <row r="15" spans="1:22" ht="14.85" customHeight="1">
      <c r="A15" s="439"/>
      <c r="B15" s="440"/>
      <c r="C15" s="440"/>
      <c r="D15" s="440"/>
      <c r="E15" s="440"/>
      <c r="F15" s="440"/>
      <c r="G15" s="440"/>
      <c r="H15" s="440"/>
      <c r="I15" s="440"/>
      <c r="J15" s="440"/>
      <c r="K15" s="440"/>
      <c r="L15" s="440"/>
      <c r="M15" s="440"/>
      <c r="N15" s="440"/>
      <c r="O15" s="441"/>
      <c r="Q15" s="254" t="s">
        <v>9</v>
      </c>
      <c r="R15" s="256" t="s">
        <v>11</v>
      </c>
      <c r="S15" s="256"/>
      <c r="T15" s="258" t="s">
        <v>12</v>
      </c>
      <c r="U15" s="258"/>
      <c r="V15" s="259"/>
    </row>
    <row r="16" spans="1:22" ht="15.95" thickBot="1">
      <c r="A16" s="439"/>
      <c r="B16" s="440"/>
      <c r="C16" s="440"/>
      <c r="D16" s="440"/>
      <c r="E16" s="440"/>
      <c r="F16" s="440"/>
      <c r="G16" s="440"/>
      <c r="H16" s="440"/>
      <c r="I16" s="440"/>
      <c r="J16" s="440"/>
      <c r="K16" s="440"/>
      <c r="L16" s="440"/>
      <c r="M16" s="440"/>
      <c r="N16" s="440"/>
      <c r="O16" s="441"/>
      <c r="Q16" s="255"/>
      <c r="R16" s="257"/>
      <c r="S16" s="257"/>
      <c r="T16" s="260"/>
      <c r="U16" s="260"/>
      <c r="V16" s="261"/>
    </row>
    <row r="17" spans="1:22" ht="14.45" customHeight="1">
      <c r="A17" s="439"/>
      <c r="B17" s="440"/>
      <c r="C17" s="440"/>
      <c r="D17" s="440"/>
      <c r="E17" s="440"/>
      <c r="F17" s="440"/>
      <c r="G17" s="440"/>
      <c r="H17" s="440"/>
      <c r="I17" s="440"/>
      <c r="J17" s="440"/>
      <c r="K17" s="440"/>
      <c r="L17" s="440"/>
      <c r="M17" s="440"/>
      <c r="N17" s="440"/>
      <c r="O17" s="441"/>
      <c r="Q17" s="262" t="s">
        <v>13</v>
      </c>
      <c r="R17" s="262"/>
      <c r="S17" s="262"/>
      <c r="T17" s="262"/>
      <c r="U17" s="262"/>
      <c r="V17" s="262"/>
    </row>
    <row r="18" spans="1:22" ht="14.45" customHeight="1">
      <c r="A18" s="439"/>
      <c r="B18" s="440"/>
      <c r="C18" s="440"/>
      <c r="D18" s="440"/>
      <c r="E18" s="440"/>
      <c r="F18" s="440"/>
      <c r="G18" s="440"/>
      <c r="H18" s="440"/>
      <c r="I18" s="440"/>
      <c r="J18" s="440"/>
      <c r="K18" s="440"/>
      <c r="L18" s="440"/>
      <c r="M18" s="440"/>
      <c r="N18" s="440"/>
      <c r="O18" s="441"/>
    </row>
    <row r="19" spans="1:22" ht="15" customHeight="1">
      <c r="A19" s="439"/>
      <c r="B19" s="440"/>
      <c r="C19" s="440"/>
      <c r="D19" s="440"/>
      <c r="E19" s="440"/>
      <c r="F19" s="440"/>
      <c r="G19" s="440"/>
      <c r="H19" s="440"/>
      <c r="I19" s="440"/>
      <c r="J19" s="440"/>
      <c r="K19" s="440"/>
      <c r="L19" s="440"/>
      <c r="M19" s="440"/>
      <c r="N19" s="440"/>
      <c r="O19" s="441"/>
      <c r="Q19" s="442"/>
      <c r="R19" s="442"/>
      <c r="S19" s="442"/>
      <c r="T19" s="442"/>
      <c r="U19" s="442"/>
      <c r="V19" s="442"/>
    </row>
    <row r="20" spans="1:22" ht="15.95" thickBot="1">
      <c r="A20" s="439"/>
      <c r="B20" s="440"/>
      <c r="C20" s="440"/>
      <c r="D20" s="440"/>
      <c r="E20" s="440"/>
      <c r="F20" s="440"/>
      <c r="G20" s="440"/>
      <c r="H20" s="440"/>
      <c r="I20" s="440"/>
      <c r="J20" s="440"/>
      <c r="K20" s="440"/>
      <c r="L20" s="440"/>
      <c r="M20" s="440"/>
      <c r="N20" s="440"/>
      <c r="O20" s="441"/>
    </row>
    <row r="21" spans="1:22" ht="14.45" customHeight="1">
      <c r="A21" s="439"/>
      <c r="B21" s="440"/>
      <c r="C21" s="440"/>
      <c r="D21" s="440"/>
      <c r="E21" s="440"/>
      <c r="F21" s="440"/>
      <c r="G21" s="440"/>
      <c r="H21" s="440"/>
      <c r="I21" s="440"/>
      <c r="J21" s="440"/>
      <c r="K21" s="440"/>
      <c r="L21" s="440"/>
      <c r="M21" s="440"/>
      <c r="N21" s="440"/>
      <c r="O21" s="441"/>
      <c r="Q21" s="263" t="s">
        <v>14</v>
      </c>
      <c r="R21" s="264"/>
      <c r="S21" s="264"/>
      <c r="T21" s="264"/>
      <c r="U21" s="264"/>
      <c r="V21" s="265"/>
    </row>
    <row r="22" spans="1:22" ht="14.45" customHeight="1" thickBot="1">
      <c r="A22" s="439"/>
      <c r="B22" s="440"/>
      <c r="C22" s="440"/>
      <c r="D22" s="440"/>
      <c r="E22" s="440"/>
      <c r="F22" s="440"/>
      <c r="G22" s="440"/>
      <c r="H22" s="440"/>
      <c r="I22" s="440"/>
      <c r="J22" s="440"/>
      <c r="K22" s="440"/>
      <c r="L22" s="440"/>
      <c r="M22" s="440"/>
      <c r="N22" s="440"/>
      <c r="O22" s="441"/>
      <c r="Q22" s="266"/>
      <c r="R22" s="267"/>
      <c r="S22" s="267"/>
      <c r="T22" s="267"/>
      <c r="U22" s="267"/>
      <c r="V22" s="268"/>
    </row>
    <row r="23" spans="1:22" ht="79.5" customHeight="1" thickBot="1">
      <c r="A23" s="443"/>
      <c r="B23" s="444"/>
      <c r="C23" s="444"/>
      <c r="D23" s="444"/>
      <c r="E23" s="444"/>
      <c r="F23" s="444"/>
      <c r="G23" s="444"/>
      <c r="H23" s="444"/>
      <c r="I23" s="444"/>
      <c r="J23" s="444"/>
      <c r="K23" s="444"/>
      <c r="L23" s="444"/>
      <c r="M23" s="444"/>
      <c r="N23" s="444"/>
      <c r="O23" s="445"/>
      <c r="Q23" s="241" t="s">
        <v>15</v>
      </c>
      <c r="R23" s="242"/>
      <c r="S23" s="242"/>
      <c r="T23" s="243">
        <v>46073</v>
      </c>
      <c r="U23" s="243"/>
      <c r="V23" s="244"/>
    </row>
    <row r="24" spans="1:22" ht="15.95" thickTop="1"/>
    <row r="25" spans="1:22" ht="15.6" customHeight="1">
      <c r="A25" s="26" t="s">
        <v>16</v>
      </c>
      <c r="G25" s="27" t="s">
        <v>17</v>
      </c>
    </row>
    <row r="26" spans="1:22" ht="15.95">
      <c r="A26" s="26" t="s">
        <v>18</v>
      </c>
      <c r="G26" s="27" t="s">
        <v>17</v>
      </c>
    </row>
    <row r="27" spans="1:22" ht="15.95">
      <c r="A27" s="26" t="s">
        <v>19</v>
      </c>
      <c r="G27" s="28" t="s">
        <v>20</v>
      </c>
    </row>
    <row r="30" spans="1:22" ht="15.95">
      <c r="A30" s="446" t="s">
        <v>21</v>
      </c>
      <c r="B30" s="446"/>
      <c r="C30" s="446"/>
      <c r="D30" s="446"/>
      <c r="E30" s="446"/>
      <c r="F30" s="446"/>
      <c r="G30" s="446"/>
      <c r="H30" s="446"/>
      <c r="I30" s="446"/>
      <c r="J30" s="446"/>
      <c r="K30" s="446"/>
      <c r="L30" s="446"/>
      <c r="M30" s="446"/>
      <c r="N30" s="446"/>
      <c r="O30" s="446"/>
    </row>
  </sheetData>
  <sheetProtection algorithmName="SHA-512" hashValue="OIvc1iO6hQOpZli6snBklrF3iqU3KaMEDlaqOvn/tlewG3hJGQQCssgqDsN4ojXTZus39ST8Qv8OKUqJJBX21g==" saltValue="7Km0k4+VMYXdKut0fYX56Q==" spinCount="100000" sheet="1" objects="1" scenarios="1"/>
  <mergeCells count="23">
    <mergeCell ref="A2:O11"/>
    <mergeCell ref="Q2:V2"/>
    <mergeCell ref="R3:V3"/>
    <mergeCell ref="R4:V4"/>
    <mergeCell ref="R5:V5"/>
    <mergeCell ref="R6:V6"/>
    <mergeCell ref="R7:V7"/>
    <mergeCell ref="R8:V8"/>
    <mergeCell ref="R9:V9"/>
    <mergeCell ref="R10:V10"/>
    <mergeCell ref="R11:V11"/>
    <mergeCell ref="Q23:S23"/>
    <mergeCell ref="T23:V23"/>
    <mergeCell ref="A30:O30"/>
    <mergeCell ref="A12:O12"/>
    <mergeCell ref="A13:O23"/>
    <mergeCell ref="Q13:V13"/>
    <mergeCell ref="T14:V14"/>
    <mergeCell ref="Q15:Q16"/>
    <mergeCell ref="R15:S16"/>
    <mergeCell ref="T15:V16"/>
    <mergeCell ref="Q17:V17"/>
    <mergeCell ref="Q21:V22"/>
  </mergeCells>
  <hyperlinks>
    <hyperlink ref="G25" r:id="rId1" xr:uid="{DFEB04D7-4E74-4CE7-AB72-C9235060FC2C}"/>
    <hyperlink ref="G27" r:id="rId2" xr:uid="{DAC11941-F3A5-4E9E-99CD-6F113AB1E90F}"/>
    <hyperlink ref="G26" r:id="rId3" xr:uid="{C0D58EEB-E26D-4452-923E-638198301311}"/>
    <hyperlink ref="Q17:V17" r:id="rId4" display="(*) CAS: CyFun® Conformity Assessment Scheme" xr:uid="{C70CE933-1280-49FC-BCB0-742CBDA3CEC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C6"/>
  <sheetViews>
    <sheetView workbookViewId="0">
      <selection activeCell="C3" sqref="C3"/>
    </sheetView>
  </sheetViews>
  <sheetFormatPr defaultColWidth="8.85546875" defaultRowHeight="15"/>
  <sheetData>
    <row r="2" spans="2:3">
      <c r="B2" s="4">
        <v>1</v>
      </c>
      <c r="C2" t="s">
        <v>75</v>
      </c>
    </row>
    <row r="3" spans="2:3">
      <c r="B3" s="4">
        <v>2</v>
      </c>
      <c r="C3" t="s">
        <v>72</v>
      </c>
    </row>
    <row r="4" spans="2:3">
      <c r="B4" s="4">
        <v>3</v>
      </c>
    </row>
    <row r="5" spans="2:3">
      <c r="B5" s="4">
        <v>4</v>
      </c>
    </row>
    <row r="6" spans="2:3">
      <c r="B6" s="4">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9" sqref="B9"/>
    </sheetView>
  </sheetViews>
  <sheetFormatPr defaultColWidth="10.7109375" defaultRowHeight="15"/>
  <cols>
    <col min="1" max="1" width="26" customWidth="1"/>
    <col min="2" max="2" width="105" customWidth="1"/>
  </cols>
  <sheetData>
    <row r="1" spans="1:2" ht="17.100000000000001" thickTop="1" thickBot="1">
      <c r="A1" s="6" t="s">
        <v>382</v>
      </c>
      <c r="B1" s="7" t="s">
        <v>383</v>
      </c>
    </row>
    <row r="2" spans="1:2" ht="15.95" thickTop="1">
      <c r="A2" s="8" t="s">
        <v>384</v>
      </c>
      <c r="B2" s="9" t="s">
        <v>385</v>
      </c>
    </row>
    <row r="3" spans="1:2">
      <c r="A3" s="1" t="s">
        <v>386</v>
      </c>
      <c r="B3" s="2" t="s">
        <v>387</v>
      </c>
    </row>
    <row r="4" spans="1:2">
      <c r="A4" s="1" t="s">
        <v>388</v>
      </c>
      <c r="B4" s="2" t="s">
        <v>389</v>
      </c>
    </row>
    <row r="5" spans="1:2">
      <c r="A5" s="1" t="s">
        <v>390</v>
      </c>
      <c r="B5" s="2" t="s">
        <v>391</v>
      </c>
    </row>
    <row r="6" spans="1:2" ht="15.95" thickBot="1">
      <c r="A6" s="3" t="s">
        <v>392</v>
      </c>
      <c r="B6" s="10" t="s">
        <v>393</v>
      </c>
    </row>
    <row r="7" spans="1:2" ht="15.95" thickTop="1"/>
    <row r="9" spans="1:2">
      <c r="A9" s="16"/>
      <c r="B9" s="17"/>
    </row>
  </sheetData>
  <sheetProtection algorithmName="SHA-512" hashValue="4YILqHtQrPiufkz8l4+cvLNYkt+AOxA7KOlgupip1Fp4WyHZtFmksLMLY/EYofisW87DnAuxdBv2c4whN3jhYA==" saltValue="bVCGg2ZMWzK2hINXiYL67g=="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G12"/>
  <sheetViews>
    <sheetView showGridLines="0" workbookViewId="0">
      <selection activeCell="D22" sqref="D22"/>
    </sheetView>
  </sheetViews>
  <sheetFormatPr defaultColWidth="10.7109375" defaultRowHeight="15"/>
  <cols>
    <col min="1" max="1" width="23.42578125" bestFit="1" customWidth="1"/>
    <col min="2" max="2" width="24" customWidth="1"/>
    <col min="3" max="4" width="55.7109375" style="51" customWidth="1"/>
    <col min="5" max="5" width="2.7109375" customWidth="1"/>
    <col min="6" max="6" width="47.140625" customWidth="1"/>
    <col min="7" max="7" width="15.28515625" customWidth="1"/>
  </cols>
  <sheetData>
    <row r="1" spans="1:7" ht="35.1" thickTop="1">
      <c r="A1" s="29" t="s">
        <v>22</v>
      </c>
      <c r="B1" s="30" t="s">
        <v>23</v>
      </c>
      <c r="C1" s="31" t="s">
        <v>24</v>
      </c>
      <c r="D1" s="32" t="s">
        <v>25</v>
      </c>
      <c r="F1" s="287" t="s">
        <v>26</v>
      </c>
      <c r="G1" s="288"/>
    </row>
    <row r="2" spans="1:7" ht="35.1" thickBot="1">
      <c r="A2" s="447" t="s">
        <v>27</v>
      </c>
      <c r="B2" s="33">
        <v>1</v>
      </c>
      <c r="C2" s="448" t="s">
        <v>28</v>
      </c>
      <c r="D2" s="449" t="s">
        <v>29</v>
      </c>
      <c r="F2" s="34" t="s">
        <v>30</v>
      </c>
      <c r="G2" s="35" t="s">
        <v>31</v>
      </c>
    </row>
    <row r="3" spans="1:7" ht="36" thickTop="1" thickBot="1">
      <c r="A3" s="450" t="s">
        <v>32</v>
      </c>
      <c r="B3" s="36">
        <v>2</v>
      </c>
      <c r="C3" s="451" t="s">
        <v>33</v>
      </c>
      <c r="D3" s="452" t="s">
        <v>34</v>
      </c>
      <c r="F3" s="37" t="s">
        <v>35</v>
      </c>
      <c r="G3" s="38" t="s">
        <v>36</v>
      </c>
    </row>
    <row r="4" spans="1:7" ht="51.95" thickBot="1">
      <c r="A4" s="447" t="s">
        <v>37</v>
      </c>
      <c r="B4" s="33">
        <v>3</v>
      </c>
      <c r="C4" s="448" t="s">
        <v>38</v>
      </c>
      <c r="D4" s="449" t="s">
        <v>39</v>
      </c>
      <c r="F4" s="39" t="s">
        <v>40</v>
      </c>
      <c r="G4" s="40" t="s">
        <v>31</v>
      </c>
    </row>
    <row r="5" spans="1:7" ht="86.1" thickTop="1">
      <c r="A5" s="450" t="s">
        <v>41</v>
      </c>
      <c r="B5" s="36">
        <v>4</v>
      </c>
      <c r="C5" s="451" t="s">
        <v>42</v>
      </c>
      <c r="D5" s="452" t="s">
        <v>43</v>
      </c>
    </row>
    <row r="6" spans="1:7" ht="86.1" thickBot="1">
      <c r="A6" s="453" t="s">
        <v>44</v>
      </c>
      <c r="B6" s="41">
        <v>5</v>
      </c>
      <c r="C6" s="454" t="s">
        <v>45</v>
      </c>
      <c r="D6" s="455" t="s">
        <v>46</v>
      </c>
    </row>
    <row r="8" spans="1:7">
      <c r="A8" s="289" t="s">
        <v>47</v>
      </c>
      <c r="B8" s="290"/>
      <c r="C8" s="290"/>
      <c r="D8" s="291"/>
    </row>
    <row r="9" spans="1:7">
      <c r="A9" s="42" t="s">
        <v>48</v>
      </c>
      <c r="B9" s="43" t="s">
        <v>49</v>
      </c>
      <c r="C9" s="44"/>
      <c r="D9" s="45"/>
    </row>
    <row r="10" spans="1:7">
      <c r="A10" s="46" t="s">
        <v>50</v>
      </c>
      <c r="B10" s="47" t="s">
        <v>51</v>
      </c>
      <c r="C10" s="48"/>
      <c r="D10" s="49"/>
    </row>
    <row r="12" spans="1:7">
      <c r="A12" s="50" t="s">
        <v>52</v>
      </c>
    </row>
  </sheetData>
  <sheetProtection algorithmName="SHA-512" hashValue="BMyjA8Jq4BB/blq+/iS+420hI12xNW6cyyBS5Gq2UQ/2Rp110pb9iJ9npATISbog3Z+PyCdEBlicHH9kcVgBHg==" saltValue="O1xb9OgyBuiyhEUQGxucBg=="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N25"/>
  <sheetViews>
    <sheetView showGridLines="0" zoomScaleNormal="100" workbookViewId="0">
      <pane xSplit="6" ySplit="2" topLeftCell="G19" activePane="bottomRight" state="frozen"/>
      <selection pane="bottomRight" activeCell="L29" sqref="L29"/>
      <selection pane="bottomLeft" activeCell="A3" sqref="A3"/>
      <selection pane="topRight" activeCell="G1" sqref="G1"/>
    </sheetView>
  </sheetViews>
  <sheetFormatPr defaultColWidth="8.85546875" defaultRowHeight="15"/>
  <cols>
    <col min="1" max="1" width="30.28515625" customWidth="1"/>
    <col min="2" max="3" width="17.42578125" customWidth="1"/>
    <col min="4" max="4" width="33.28515625" customWidth="1"/>
    <col min="5" max="5" width="17.28515625" customWidth="1"/>
    <col min="6" max="6" width="46.7109375" customWidth="1"/>
    <col min="7" max="7" width="13.28515625" customWidth="1"/>
    <col min="8" max="8" width="13.42578125" customWidth="1"/>
    <col min="9" max="12" width="15.7109375" style="5" customWidth="1"/>
    <col min="13" max="14" width="60.7109375" customWidth="1"/>
  </cols>
  <sheetData>
    <row r="1" spans="1:14" ht="25.35"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48.6" customHeight="1">
      <c r="A2" s="54" t="s">
        <v>56</v>
      </c>
      <c r="B2" s="55" t="s">
        <v>57</v>
      </c>
      <c r="C2" s="55" t="s">
        <v>58</v>
      </c>
      <c r="D2" s="55" t="s">
        <v>59</v>
      </c>
      <c r="E2" s="55" t="s">
        <v>60</v>
      </c>
      <c r="F2" s="55" t="s">
        <v>61</v>
      </c>
      <c r="G2" s="56" t="s">
        <v>62</v>
      </c>
      <c r="H2" s="56" t="s">
        <v>63</v>
      </c>
      <c r="I2" s="56" t="s">
        <v>64</v>
      </c>
      <c r="J2" s="56" t="s">
        <v>65</v>
      </c>
      <c r="K2" s="56" t="s">
        <v>66</v>
      </c>
      <c r="L2" s="56" t="s">
        <v>67</v>
      </c>
      <c r="M2" s="57" t="s">
        <v>68</v>
      </c>
      <c r="N2" s="57" t="s">
        <v>69</v>
      </c>
    </row>
    <row r="3" spans="1:14" ht="90.75" customHeight="1">
      <c r="A3" s="301" t="s">
        <v>70</v>
      </c>
      <c r="B3" s="58"/>
      <c r="C3" s="59"/>
      <c r="D3" s="60" t="s">
        <v>71</v>
      </c>
      <c r="E3" s="61" t="s">
        <v>72</v>
      </c>
      <c r="F3" s="62" t="s">
        <v>73</v>
      </c>
      <c r="G3" s="11">
        <v>1</v>
      </c>
      <c r="H3" s="11">
        <v>1</v>
      </c>
      <c r="I3" s="64">
        <f>IF(OR($G3="N/A",$H3="N/A"),3,G3)</f>
        <v>1</v>
      </c>
      <c r="J3" s="64">
        <f>IF(OR($G3="N/A",$H3="N/A"),3,H3)</f>
        <v>1</v>
      </c>
      <c r="K3" s="323">
        <f>AVERAGE(I3,I4,I6,I8)</f>
        <v>1</v>
      </c>
      <c r="L3" s="323">
        <f>AVERAGE(J3,J4,J6,J8)</f>
        <v>1</v>
      </c>
      <c r="M3" s="12"/>
      <c r="N3" s="12"/>
    </row>
    <row r="4" spans="1:14" ht="90.75" customHeight="1">
      <c r="A4" s="299"/>
      <c r="B4" s="59"/>
      <c r="C4" s="65"/>
      <c r="D4" s="313" t="s">
        <v>74</v>
      </c>
      <c r="E4" s="61" t="s">
        <v>75</v>
      </c>
      <c r="F4" s="66" t="s">
        <v>76</v>
      </c>
      <c r="G4" s="11">
        <v>1</v>
      </c>
      <c r="H4" s="11">
        <v>1</v>
      </c>
      <c r="I4" s="297">
        <f>AVERAGE(IF(OR($G4="N/A",$H4="N/A"),3,G4),IF(OR($G5="N/A",$H5="N/A"),3,G5))</f>
        <v>1</v>
      </c>
      <c r="J4" s="297">
        <f>AVERAGE(IF(OR($G4="N/A",$H4="N/A"),3,H4),IF(OR($G5="N/A",$H5="N/A"),3,H5))</f>
        <v>1</v>
      </c>
      <c r="K4" s="324"/>
      <c r="L4" s="324"/>
      <c r="M4" s="12"/>
      <c r="N4" s="12"/>
    </row>
    <row r="5" spans="1:14" ht="90.75" customHeight="1">
      <c r="A5" s="299"/>
      <c r="B5" s="59"/>
      <c r="C5" s="67"/>
      <c r="D5" s="313"/>
      <c r="E5" s="61" t="s">
        <v>72</v>
      </c>
      <c r="F5" s="68" t="s">
        <v>77</v>
      </c>
      <c r="G5" s="11">
        <v>1</v>
      </c>
      <c r="H5" s="11">
        <v>1</v>
      </c>
      <c r="I5" s="297"/>
      <c r="J5" s="297"/>
      <c r="K5" s="324"/>
      <c r="L5" s="324"/>
      <c r="M5" s="12"/>
      <c r="N5" s="12"/>
    </row>
    <row r="6" spans="1:14" ht="90.75" customHeight="1">
      <c r="A6" s="302"/>
      <c r="B6" s="69"/>
      <c r="C6" s="70"/>
      <c r="D6" s="309" t="s">
        <v>78</v>
      </c>
      <c r="E6" s="61" t="s">
        <v>72</v>
      </c>
      <c r="F6" s="71" t="s">
        <v>79</v>
      </c>
      <c r="G6" s="11">
        <v>1</v>
      </c>
      <c r="H6" s="11">
        <v>1</v>
      </c>
      <c r="I6" s="297">
        <f>AVERAGE(IF(OR($G6="N/A",$H6="N/A"),3,G6),IF(OR($G7="N/A",$H7="N/A"),3,G7))</f>
        <v>1</v>
      </c>
      <c r="J6" s="297">
        <f>AVERAGE(IF(OR($G6="N/A",$H6="N/A"),3,H6),IF(OR($G7="N/A",$H7="N/A"),3,H7))</f>
        <v>1</v>
      </c>
      <c r="K6" s="324"/>
      <c r="L6" s="324"/>
      <c r="M6" s="321"/>
      <c r="N6" s="321"/>
    </row>
    <row r="7" spans="1:14" ht="90.75" customHeight="1">
      <c r="A7" s="302"/>
      <c r="B7" s="72"/>
      <c r="C7" s="70"/>
      <c r="D7" s="312"/>
      <c r="E7" s="61" t="s">
        <v>72</v>
      </c>
      <c r="F7" s="73" t="s">
        <v>80</v>
      </c>
      <c r="G7" s="11">
        <v>1</v>
      </c>
      <c r="H7" s="11">
        <v>1</v>
      </c>
      <c r="I7" s="297"/>
      <c r="J7" s="297"/>
      <c r="K7" s="324"/>
      <c r="L7" s="324"/>
      <c r="M7" s="322"/>
      <c r="N7" s="322"/>
    </row>
    <row r="8" spans="1:14" ht="90.75" customHeight="1">
      <c r="A8" s="303"/>
      <c r="B8" s="74"/>
      <c r="C8" s="75"/>
      <c r="D8" s="76" t="s">
        <v>81</v>
      </c>
      <c r="E8" s="61" t="s">
        <v>72</v>
      </c>
      <c r="F8" s="77" t="s">
        <v>82</v>
      </c>
      <c r="G8" s="11">
        <v>1</v>
      </c>
      <c r="H8" s="11">
        <v>1</v>
      </c>
      <c r="I8" s="64">
        <f>IF(OR($G8="N/A",$H8="N/A"),3,G8)</f>
        <v>1</v>
      </c>
      <c r="J8" s="64">
        <f>IF(OR($G8="N/A",$H8="N/A"),3,H8)</f>
        <v>1</v>
      </c>
      <c r="K8" s="325"/>
      <c r="L8" s="325"/>
      <c r="M8" s="12"/>
      <c r="N8" s="12"/>
    </row>
    <row r="9" spans="1:14" ht="90.75" customHeight="1">
      <c r="A9" s="304" t="s">
        <v>83</v>
      </c>
      <c r="B9" s="78" t="s">
        <v>84</v>
      </c>
      <c r="C9" s="79"/>
      <c r="D9" s="76" t="s">
        <v>85</v>
      </c>
      <c r="E9" s="61" t="s">
        <v>72</v>
      </c>
      <c r="F9" s="80" t="s">
        <v>86</v>
      </c>
      <c r="G9" s="11">
        <v>1</v>
      </c>
      <c r="H9" s="11">
        <v>1</v>
      </c>
      <c r="I9" s="64">
        <f t="shared" ref="I9:I10" si="0">IF(OR($G9="N/A",$H9="N/A"),3,G9)</f>
        <v>1</v>
      </c>
      <c r="J9" s="64">
        <f t="shared" ref="J9:J10" si="1">IF(OR($G9="N/A",$H9="N/A"),3,H9)</f>
        <v>1</v>
      </c>
      <c r="K9" s="292">
        <f>AVERAGE(I9,I10,I11,I13,I14)</f>
        <v>1</v>
      </c>
      <c r="L9" s="292">
        <f>AVERAGE(J9,J10,J11,J13,J14)</f>
        <v>1</v>
      </c>
      <c r="M9" s="12"/>
      <c r="N9" s="12"/>
    </row>
    <row r="10" spans="1:14" ht="90.75" customHeight="1">
      <c r="A10" s="305"/>
      <c r="B10" s="78" t="s">
        <v>84</v>
      </c>
      <c r="C10" s="70"/>
      <c r="D10" s="76" t="s">
        <v>87</v>
      </c>
      <c r="E10" s="61" t="s">
        <v>72</v>
      </c>
      <c r="F10" s="80" t="s">
        <v>88</v>
      </c>
      <c r="G10" s="11">
        <v>1</v>
      </c>
      <c r="H10" s="11">
        <v>1</v>
      </c>
      <c r="I10" s="64">
        <f t="shared" si="0"/>
        <v>1</v>
      </c>
      <c r="J10" s="64">
        <f t="shared" si="1"/>
        <v>1</v>
      </c>
      <c r="K10" s="293"/>
      <c r="L10" s="293"/>
      <c r="M10" s="12"/>
      <c r="N10" s="12"/>
    </row>
    <row r="11" spans="1:14" ht="90.75" customHeight="1">
      <c r="A11" s="305"/>
      <c r="B11" s="81"/>
      <c r="C11" s="65"/>
      <c r="D11" s="309" t="s">
        <v>89</v>
      </c>
      <c r="E11" s="61" t="s">
        <v>75</v>
      </c>
      <c r="F11" s="82" t="s">
        <v>90</v>
      </c>
      <c r="G11" s="11">
        <v>1</v>
      </c>
      <c r="H11" s="11">
        <v>1</v>
      </c>
      <c r="I11" s="297">
        <f>AVERAGE(IF(OR($G11="N/A",$H11="N/A"),3,$G11),IF(OR($G12="N/A",$H12="N/A"),3,$G12))</f>
        <v>1</v>
      </c>
      <c r="J11" s="297">
        <f>AVERAGE(IF(OR($G11="N/A",$H11="N/A"),3,$H11),IF(OR($G12="N/A",$H12="N/A"),3,$H12))</f>
        <v>1</v>
      </c>
      <c r="K11" s="293"/>
      <c r="L11" s="293"/>
      <c r="M11" s="12"/>
      <c r="N11" s="12"/>
    </row>
    <row r="12" spans="1:14" ht="90.75" customHeight="1">
      <c r="A12" s="305"/>
      <c r="B12" s="78" t="s">
        <v>84</v>
      </c>
      <c r="C12" s="65"/>
      <c r="D12" s="310"/>
      <c r="E12" s="61" t="s">
        <v>72</v>
      </c>
      <c r="F12" s="83" t="s">
        <v>91</v>
      </c>
      <c r="G12" s="11">
        <v>1</v>
      </c>
      <c r="H12" s="11">
        <v>1</v>
      </c>
      <c r="I12" s="297"/>
      <c r="J12" s="297"/>
      <c r="K12" s="293"/>
      <c r="L12" s="293"/>
      <c r="M12" s="12"/>
      <c r="N12" s="12"/>
    </row>
    <row r="13" spans="1:14" ht="90.75" customHeight="1">
      <c r="A13" s="305"/>
      <c r="B13" s="84"/>
      <c r="C13" s="70"/>
      <c r="D13" s="85" t="s">
        <v>92</v>
      </c>
      <c r="E13" s="61" t="s">
        <v>72</v>
      </c>
      <c r="F13" s="62" t="s">
        <v>93</v>
      </c>
      <c r="G13" s="11">
        <v>1</v>
      </c>
      <c r="H13" s="11">
        <v>1</v>
      </c>
      <c r="I13" s="64">
        <f>IF(OR($G13="N/A",$H13="N/A"),3,$G13)</f>
        <v>1</v>
      </c>
      <c r="J13" s="64">
        <f>IF(OR($G13="N/A",$H13="N/A"),3,$H13)</f>
        <v>1</v>
      </c>
      <c r="K13" s="293"/>
      <c r="L13" s="293"/>
      <c r="M13" s="12"/>
      <c r="N13" s="12"/>
    </row>
    <row r="14" spans="1:14" ht="90.75" customHeight="1">
      <c r="A14" s="306"/>
      <c r="B14" s="81"/>
      <c r="C14" s="86"/>
      <c r="D14" s="87" t="s">
        <v>94</v>
      </c>
      <c r="E14" s="61" t="s">
        <v>72</v>
      </c>
      <c r="F14" s="88" t="s">
        <v>95</v>
      </c>
      <c r="G14" s="11">
        <v>1</v>
      </c>
      <c r="H14" s="11">
        <v>1</v>
      </c>
      <c r="I14" s="64">
        <f>IF(OR($G14="N/A",$H14="N/A"),3,$G14)</f>
        <v>1</v>
      </c>
      <c r="J14" s="64">
        <f>IF(OR($G14="N/A",$H14="N/A"),3,$H14)</f>
        <v>1</v>
      </c>
      <c r="K14" s="294"/>
      <c r="L14" s="294"/>
      <c r="M14" s="12"/>
      <c r="N14" s="12"/>
    </row>
    <row r="15" spans="1:14" ht="90.75" customHeight="1">
      <c r="A15" s="299" t="s">
        <v>96</v>
      </c>
      <c r="B15" s="89" t="s">
        <v>84</v>
      </c>
      <c r="C15" s="90" t="s">
        <v>58</v>
      </c>
      <c r="D15" s="87" t="s">
        <v>97</v>
      </c>
      <c r="E15" s="61" t="s">
        <v>72</v>
      </c>
      <c r="F15" s="91" t="s">
        <v>98</v>
      </c>
      <c r="G15" s="11">
        <v>1</v>
      </c>
      <c r="H15" s="11">
        <v>1</v>
      </c>
      <c r="I15" s="92">
        <f>G15</f>
        <v>1</v>
      </c>
      <c r="J15" s="92">
        <f>H15</f>
        <v>1</v>
      </c>
      <c r="K15" s="293">
        <f>AVERAGE(I15,I16,I18)</f>
        <v>1</v>
      </c>
      <c r="L15" s="293">
        <f>AVERAGE(J15,J16,J18)</f>
        <v>1</v>
      </c>
      <c r="M15" s="12"/>
      <c r="N15" s="12"/>
    </row>
    <row r="16" spans="1:14" ht="90.75" customHeight="1">
      <c r="A16" s="299"/>
      <c r="B16" s="93"/>
      <c r="C16" s="67"/>
      <c r="D16" s="307" t="s">
        <v>99</v>
      </c>
      <c r="E16" s="61" t="s">
        <v>72</v>
      </c>
      <c r="F16" s="88" t="s">
        <v>100</v>
      </c>
      <c r="G16" s="11">
        <v>1</v>
      </c>
      <c r="H16" s="11">
        <v>1</v>
      </c>
      <c r="I16" s="295">
        <f>AVERAGE(IF(OR($G16="N/A",$H16="N/A"),3,$G16),IF(OR($G17="N/A",$H17="N/A"),3,$G17))</f>
        <v>1</v>
      </c>
      <c r="J16" s="295">
        <f>AVERAGE(IF(OR($G16="N/A",$H16="N/A"),3,$H16),IF(OR($G17="N/A",$H17="N/A"),3,$H17))</f>
        <v>1</v>
      </c>
      <c r="K16" s="293"/>
      <c r="L16" s="293"/>
      <c r="M16" s="12"/>
      <c r="N16" s="12"/>
    </row>
    <row r="17" spans="1:14" ht="90.75" customHeight="1">
      <c r="A17" s="299"/>
      <c r="B17" s="94"/>
      <c r="C17" s="67"/>
      <c r="D17" s="308"/>
      <c r="E17" s="61" t="s">
        <v>72</v>
      </c>
      <c r="F17" s="95" t="s">
        <v>101</v>
      </c>
      <c r="G17" s="11">
        <v>1</v>
      </c>
      <c r="H17" s="11">
        <v>1</v>
      </c>
      <c r="I17" s="296"/>
      <c r="J17" s="296"/>
      <c r="K17" s="293"/>
      <c r="L17" s="293"/>
      <c r="M17" s="12"/>
      <c r="N17" s="12"/>
    </row>
    <row r="18" spans="1:14" ht="90.75" customHeight="1">
      <c r="A18" s="299"/>
      <c r="B18" s="69"/>
      <c r="C18" s="96"/>
      <c r="D18" s="307" t="s">
        <v>102</v>
      </c>
      <c r="E18" s="61" t="s">
        <v>75</v>
      </c>
      <c r="F18" s="97" t="s">
        <v>103</v>
      </c>
      <c r="G18" s="11">
        <v>1</v>
      </c>
      <c r="H18" s="11">
        <v>1</v>
      </c>
      <c r="I18" s="295">
        <f>AVERAGE(IF(OR($G18="N/A",$H18="N/A"),3,$G18),IF(OR($G19="N/A",$H19="N/A"),3,$G19))</f>
        <v>1</v>
      </c>
      <c r="J18" s="295">
        <f>AVERAGE(IF(OR($G18="N/A",$H18="N/A"),3,$H18),IF(OR($G19="N/A",$H19="N/A"),3,$H19))</f>
        <v>1</v>
      </c>
      <c r="K18" s="293"/>
      <c r="L18" s="293"/>
      <c r="M18" s="12"/>
      <c r="N18" s="12"/>
    </row>
    <row r="19" spans="1:14" ht="90.75" customHeight="1">
      <c r="A19" s="311"/>
      <c r="B19" s="74"/>
      <c r="C19" s="98"/>
      <c r="D19" s="315"/>
      <c r="E19" s="61" t="s">
        <v>72</v>
      </c>
      <c r="F19" s="99" t="s">
        <v>104</v>
      </c>
      <c r="G19" s="11">
        <v>1</v>
      </c>
      <c r="H19" s="11">
        <v>1</v>
      </c>
      <c r="I19" s="296"/>
      <c r="J19" s="296"/>
      <c r="K19" s="294"/>
      <c r="L19" s="294"/>
      <c r="M19" s="12"/>
      <c r="N19" s="12"/>
    </row>
    <row r="20" spans="1:14" ht="90.75" customHeight="1">
      <c r="A20" s="298" t="s">
        <v>105</v>
      </c>
      <c r="B20" s="67"/>
      <c r="C20" s="100"/>
      <c r="D20" s="314" t="s">
        <v>106</v>
      </c>
      <c r="E20" s="61" t="s">
        <v>75</v>
      </c>
      <c r="F20" s="101" t="s">
        <v>107</v>
      </c>
      <c r="G20" s="11">
        <v>1</v>
      </c>
      <c r="H20" s="11">
        <v>1</v>
      </c>
      <c r="I20" s="297">
        <f>AVERAGE(IF(OR($G20="N/A",$H20="N/A"),3,$G20),IF(OR($G21="N/A",$H21="N/A"),3,$G21))</f>
        <v>1</v>
      </c>
      <c r="J20" s="297">
        <f>AVERAGE(IF(OR($G20="N/A",$H20="N/A"),3,$H20),IF(OR($G21="N/A",$H21="N/A"),3,$H21))</f>
        <v>1</v>
      </c>
      <c r="K20" s="292">
        <f>I20</f>
        <v>1</v>
      </c>
      <c r="L20" s="292">
        <f>J20</f>
        <v>1</v>
      </c>
      <c r="M20" s="12"/>
      <c r="N20" s="12"/>
    </row>
    <row r="21" spans="1:14" ht="90.75" customHeight="1">
      <c r="A21" s="311"/>
      <c r="B21" s="102"/>
      <c r="C21" s="103"/>
      <c r="D21" s="313"/>
      <c r="E21" s="61" t="s">
        <v>72</v>
      </c>
      <c r="F21" s="104" t="s">
        <v>108</v>
      </c>
      <c r="G21" s="11">
        <v>1</v>
      </c>
      <c r="H21" s="11">
        <v>1</v>
      </c>
      <c r="I21" s="297"/>
      <c r="J21" s="297"/>
      <c r="K21" s="294"/>
      <c r="L21" s="294"/>
      <c r="M21" s="12"/>
      <c r="N21" s="12"/>
    </row>
    <row r="22" spans="1:14" ht="90.75" customHeight="1">
      <c r="A22" s="298" t="s">
        <v>109</v>
      </c>
      <c r="B22" s="105"/>
      <c r="C22" s="106"/>
      <c r="D22" s="76" t="s">
        <v>110</v>
      </c>
      <c r="E22" s="61" t="s">
        <v>72</v>
      </c>
      <c r="F22" s="62" t="s">
        <v>111</v>
      </c>
      <c r="G22" s="11">
        <v>1</v>
      </c>
      <c r="H22" s="11">
        <v>1</v>
      </c>
      <c r="I22" s="64">
        <f>IF(OR($G22="N/A",$H22="N/A"),3,$G22)</f>
        <v>1</v>
      </c>
      <c r="J22" s="64">
        <f>IF(OR($G22="N/A",$H22="N/A"),3,$H22)</f>
        <v>1</v>
      </c>
      <c r="K22" s="292">
        <f>AVERAGE(I22,I23,I24,I25)</f>
        <v>1</v>
      </c>
      <c r="L22" s="292">
        <f>AVERAGE(J22,J23,J24,J25)</f>
        <v>1</v>
      </c>
      <c r="M22" s="12"/>
      <c r="N22" s="12"/>
    </row>
    <row r="23" spans="1:14" ht="90.75" customHeight="1">
      <c r="A23" s="299"/>
      <c r="B23" s="59"/>
      <c r="C23" s="65"/>
      <c r="D23" s="87" t="s">
        <v>112</v>
      </c>
      <c r="E23" s="61" t="s">
        <v>72</v>
      </c>
      <c r="F23" s="97" t="s">
        <v>113</v>
      </c>
      <c r="G23" s="11">
        <v>1</v>
      </c>
      <c r="H23" s="11">
        <v>1</v>
      </c>
      <c r="I23" s="64">
        <f t="shared" ref="I23:I25" si="2">IF(OR($G23="N/A",$H23="N/A"),3,$G23)</f>
        <v>1</v>
      </c>
      <c r="J23" s="64">
        <f t="shared" ref="J23:J25" si="3">IF(OR($G23="N/A",$H23="N/A"),3,$H23)</f>
        <v>1</v>
      </c>
      <c r="K23" s="293"/>
      <c r="L23" s="293"/>
      <c r="M23" s="12"/>
      <c r="N23" s="12"/>
    </row>
    <row r="24" spans="1:14" ht="90.75" customHeight="1">
      <c r="A24" s="299"/>
      <c r="B24" s="59"/>
      <c r="C24" s="107"/>
      <c r="D24" s="87" t="s">
        <v>114</v>
      </c>
      <c r="E24" s="61" t="s">
        <v>72</v>
      </c>
      <c r="F24" s="97" t="s">
        <v>115</v>
      </c>
      <c r="G24" s="11">
        <v>1</v>
      </c>
      <c r="H24" s="11">
        <v>1</v>
      </c>
      <c r="I24" s="64">
        <f t="shared" si="2"/>
        <v>1</v>
      </c>
      <c r="J24" s="64">
        <f t="shared" si="3"/>
        <v>1</v>
      </c>
      <c r="K24" s="293"/>
      <c r="L24" s="293"/>
      <c r="M24" s="12"/>
      <c r="N24" s="12"/>
    </row>
    <row r="25" spans="1:14" ht="90.75" customHeight="1">
      <c r="A25" s="300"/>
      <c r="B25" s="108"/>
      <c r="C25" s="75"/>
      <c r="D25" s="109" t="s">
        <v>116</v>
      </c>
      <c r="E25" s="61" t="s">
        <v>72</v>
      </c>
      <c r="F25" s="110" t="s">
        <v>117</v>
      </c>
      <c r="G25" s="11">
        <v>1</v>
      </c>
      <c r="H25" s="11">
        <v>1</v>
      </c>
      <c r="I25" s="64">
        <f t="shared" si="2"/>
        <v>1</v>
      </c>
      <c r="J25" s="64">
        <f t="shared" si="3"/>
        <v>1</v>
      </c>
      <c r="K25" s="294"/>
      <c r="L25" s="294"/>
      <c r="M25" s="12"/>
      <c r="N25" s="12"/>
    </row>
  </sheetData>
  <sheetProtection algorithmName="SHA-512" hashValue="arxY45EFEXplzolxLMJD/2+Tqs3vEOcw9aOOYKFOoGLrFJr8OArap4Ke0kRroyClae2mmWwZA7eut0yCZSv4/w==" saltValue="8t7gS/j6XuKmUGIDLLcRoQ==" spinCount="100000" sheet="1" formatColumns="0" formatRows="0" insertColumns="0" insertRows="0" insertHyperlinks="0" sort="0" autoFilter="0" pivotTables="0"/>
  <autoFilter ref="A2:N25" xr:uid="{FA7079F6-CB49-47A8-A25A-3B781F9DA934}"/>
  <mergeCells count="37">
    <mergeCell ref="A1:B1"/>
    <mergeCell ref="G1:N1"/>
    <mergeCell ref="N6:N7"/>
    <mergeCell ref="M6:M7"/>
    <mergeCell ref="I4:I5"/>
    <mergeCell ref="K3:K8"/>
    <mergeCell ref="L3:L8"/>
    <mergeCell ref="I16:I17"/>
    <mergeCell ref="J16:J17"/>
    <mergeCell ref="J11:J12"/>
    <mergeCell ref="J4:J5"/>
    <mergeCell ref="I6:I7"/>
    <mergeCell ref="J6:J7"/>
    <mergeCell ref="I11:I12"/>
    <mergeCell ref="K9:K14"/>
    <mergeCell ref="L9:L14"/>
    <mergeCell ref="K15:K19"/>
    <mergeCell ref="A22:A25"/>
    <mergeCell ref="A3:A8"/>
    <mergeCell ref="A9:A14"/>
    <mergeCell ref="D16:D17"/>
    <mergeCell ref="D11:D12"/>
    <mergeCell ref="A15:A19"/>
    <mergeCell ref="D6:D7"/>
    <mergeCell ref="D4:D5"/>
    <mergeCell ref="D20:D21"/>
    <mergeCell ref="D18:D19"/>
    <mergeCell ref="A20:A21"/>
    <mergeCell ref="L15:L19"/>
    <mergeCell ref="K22:K25"/>
    <mergeCell ref="L22:L25"/>
    <mergeCell ref="I18:I19"/>
    <mergeCell ref="J18:J19"/>
    <mergeCell ref="I20:I21"/>
    <mergeCell ref="J20:J21"/>
    <mergeCell ref="K20:K21"/>
    <mergeCell ref="L20:L21"/>
  </mergeCells>
  <conditionalFormatting sqref="G3:H25">
    <cfRule type="expression" dxfId="13" priority="1">
      <formula>AND(NA_Count&gt;3,COUNTIF($G3:$H3,"N/A")&gt;0)</formula>
    </cfRule>
  </conditionalFormatting>
  <dataValidations count="1">
    <dataValidation type="list" allowBlank="1" showInputMessage="1" showErrorMessage="1" sqref="G16:H25 G3:H14" xr:uid="{CA286828-4604-4F09-B7EB-32609C0BBCB3}">
      <formula1>"1,2,3,4,5,N/A"</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83FA344-B4BE-41BD-90E2-D1EC6FBAF146}">
          <x14:formula1>
            <xm:f>Sheet1!$B$2:$B$6</xm:f>
          </x14:formula1>
          <xm:sqref>G15:H15</xm:sqref>
        </x14:dataValidation>
        <x14:dataValidation type="list" allowBlank="1" showInputMessage="1" showErrorMessage="1" xr:uid="{EB537A52-6119-46BB-B16F-89340EDF64A9}">
          <x14:formula1>
            <xm:f>Sheet1!$C$2:$C$3</xm:f>
          </x14:formula1>
          <xm:sqref>E3:E25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S41"/>
  <sheetViews>
    <sheetView showGridLines="0" zoomScaleNormal="100" workbookViewId="0">
      <pane xSplit="6" ySplit="2" topLeftCell="G36" activePane="bottomRight" state="frozenSplit"/>
      <selection pane="bottomRight" activeCell="I53" sqref="I53"/>
      <selection pane="bottomLeft" activeCell="M5" sqref="M5"/>
      <selection pane="topRight" activeCell="M5" sqref="M5"/>
    </sheetView>
  </sheetViews>
  <sheetFormatPr defaultColWidth="8.85546875" defaultRowHeight="15"/>
  <cols>
    <col min="1" max="1" width="30.28515625" customWidth="1"/>
    <col min="2" max="3" width="17.28515625" customWidth="1"/>
    <col min="4" max="4" width="33.28515625" customWidth="1"/>
    <col min="5" max="5" width="17.28515625" customWidth="1"/>
    <col min="6" max="6" width="45.7109375" customWidth="1"/>
    <col min="7" max="8" width="14" customWidth="1"/>
    <col min="9" max="12" width="15.7109375" style="5" customWidth="1"/>
    <col min="13" max="14" width="60.7109375" customWidth="1"/>
    <col min="15" max="18" width="8.85546875" style="13"/>
  </cols>
  <sheetData>
    <row r="1" spans="1:14" ht="26.25"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45.6" customHeight="1">
      <c r="A2" s="54" t="s">
        <v>56</v>
      </c>
      <c r="B2" s="54" t="s">
        <v>57</v>
      </c>
      <c r="C2" s="54" t="s">
        <v>58</v>
      </c>
      <c r="D2" s="54" t="s">
        <v>59</v>
      </c>
      <c r="E2" s="54" t="s">
        <v>60</v>
      </c>
      <c r="F2" s="54" t="s">
        <v>61</v>
      </c>
      <c r="G2" s="56" t="s">
        <v>62</v>
      </c>
      <c r="H2" s="56" t="s">
        <v>63</v>
      </c>
      <c r="I2" s="56" t="s">
        <v>64</v>
      </c>
      <c r="J2" s="56" t="s">
        <v>65</v>
      </c>
      <c r="K2" s="56" t="s">
        <v>66</v>
      </c>
      <c r="L2" s="56" t="s">
        <v>67</v>
      </c>
      <c r="M2" s="57" t="s">
        <v>68</v>
      </c>
      <c r="N2" s="57" t="s">
        <v>69</v>
      </c>
    </row>
    <row r="3" spans="1:14" ht="102" customHeight="1">
      <c r="A3" s="326" t="s">
        <v>118</v>
      </c>
      <c r="B3" s="106"/>
      <c r="C3" s="106"/>
      <c r="D3" s="313" t="s">
        <v>119</v>
      </c>
      <c r="E3" s="111" t="s">
        <v>75</v>
      </c>
      <c r="F3" s="71" t="s">
        <v>120</v>
      </c>
      <c r="G3" s="11">
        <v>1</v>
      </c>
      <c r="H3" s="11">
        <v>1</v>
      </c>
      <c r="I3" s="297">
        <f>AVERAGE(IF(OR($G3="N/A",$H3="N/A"),3,$G3),IF(OR($G4="N/A",$H4="N/A"),3,$G4),IF(OR($G5="N/A",$H5="N/A"),3,$G5))</f>
        <v>1</v>
      </c>
      <c r="J3" s="297">
        <f>AVERAGE(IF(OR($G3="N/A",$H3="N/A"),3,$H3),IF(OR($G4="N/A",$H4="N/A"),3,$H4),IF(OR($G5="N/A",$H5="N/A"),3,$H5))</f>
        <v>1</v>
      </c>
      <c r="K3" s="292">
        <f>AVERAGE(I3,I6,I10,I11,I12,I13,I15)</f>
        <v>1</v>
      </c>
      <c r="L3" s="292">
        <f>AVERAGE(J3,J6,J10,J11,J12,J13,J15)</f>
        <v>1</v>
      </c>
      <c r="M3" s="12"/>
      <c r="N3" s="12"/>
    </row>
    <row r="4" spans="1:14" ht="102" customHeight="1">
      <c r="A4" s="327"/>
      <c r="B4" s="70"/>
      <c r="C4" s="70"/>
      <c r="D4" s="313"/>
      <c r="E4" s="111" t="s">
        <v>72</v>
      </c>
      <c r="F4" s="112" t="s">
        <v>121</v>
      </c>
      <c r="G4" s="11">
        <v>1</v>
      </c>
      <c r="H4" s="11">
        <v>1</v>
      </c>
      <c r="I4" s="297"/>
      <c r="J4" s="297"/>
      <c r="K4" s="293"/>
      <c r="L4" s="293"/>
      <c r="M4" s="12"/>
      <c r="N4" s="12"/>
    </row>
    <row r="5" spans="1:14" ht="102" customHeight="1">
      <c r="A5" s="327"/>
      <c r="B5" s="70"/>
      <c r="C5" s="70"/>
      <c r="D5" s="313"/>
      <c r="E5" s="111" t="s">
        <v>72</v>
      </c>
      <c r="F5" s="112" t="s">
        <v>122</v>
      </c>
      <c r="G5" s="11">
        <v>1</v>
      </c>
      <c r="H5" s="11">
        <v>1</v>
      </c>
      <c r="I5" s="297"/>
      <c r="J5" s="297"/>
      <c r="K5" s="293"/>
      <c r="L5" s="293"/>
      <c r="M5" s="12"/>
      <c r="N5" s="12"/>
    </row>
    <row r="6" spans="1:14" ht="102" customHeight="1">
      <c r="A6" s="327"/>
      <c r="B6" s="70"/>
      <c r="C6" s="70"/>
      <c r="D6" s="307" t="s">
        <v>123</v>
      </c>
      <c r="E6" s="111" t="s">
        <v>75</v>
      </c>
      <c r="F6" s="66" t="s">
        <v>124</v>
      </c>
      <c r="G6" s="11">
        <v>1</v>
      </c>
      <c r="H6" s="11">
        <v>1</v>
      </c>
      <c r="I6" s="297">
        <f>AVERAGE(IF(OR($G6="N/A",$H6="N/A"),3,$G6),IF(OR($G7="N/A",$H7="N/A"),3,$G7),IF(OR($G8="N/A",$H8="N/A"),3,$G8),IF(OR($G9="N/A",$H9="N/A"),3,$G9))</f>
        <v>1</v>
      </c>
      <c r="J6" s="297">
        <f>AVERAGE(IF(OR($G6="N/A",$H6="N/A"),3,$H6),IF(OR($G7="N/A",$H7="N/A"),3,$H7),IF(OR($G8="N/A",$H8="N/A"),3,$H8),IF(OR($G9="N/A",$H9="N/A"),3,$H9))</f>
        <v>1</v>
      </c>
      <c r="K6" s="293"/>
      <c r="L6" s="293"/>
      <c r="M6" s="12"/>
      <c r="N6" s="12"/>
    </row>
    <row r="7" spans="1:14" ht="102" customHeight="1">
      <c r="A7" s="327"/>
      <c r="B7" s="70"/>
      <c r="C7" s="70"/>
      <c r="D7" s="315"/>
      <c r="E7" s="111" t="s">
        <v>72</v>
      </c>
      <c r="F7" s="113" t="s">
        <v>125</v>
      </c>
      <c r="G7" s="11">
        <v>1</v>
      </c>
      <c r="H7" s="11">
        <v>1</v>
      </c>
      <c r="I7" s="297"/>
      <c r="J7" s="297"/>
      <c r="K7" s="293"/>
      <c r="L7" s="293"/>
      <c r="M7" s="12"/>
      <c r="N7" s="12"/>
    </row>
    <row r="8" spans="1:14" ht="102" customHeight="1">
      <c r="A8" s="327"/>
      <c r="B8" s="70"/>
      <c r="C8" s="70"/>
      <c r="D8" s="315"/>
      <c r="E8" s="111" t="s">
        <v>72</v>
      </c>
      <c r="F8" s="73" t="s">
        <v>126</v>
      </c>
      <c r="G8" s="11">
        <v>1</v>
      </c>
      <c r="H8" s="11">
        <v>1</v>
      </c>
      <c r="I8" s="297"/>
      <c r="J8" s="297"/>
      <c r="K8" s="293"/>
      <c r="L8" s="293"/>
      <c r="M8" s="12"/>
      <c r="N8" s="12"/>
    </row>
    <row r="9" spans="1:14" ht="102" customHeight="1">
      <c r="A9" s="327"/>
      <c r="B9" s="70"/>
      <c r="C9" s="70"/>
      <c r="D9" s="315"/>
      <c r="E9" s="111" t="s">
        <v>72</v>
      </c>
      <c r="F9" s="114" t="s">
        <v>127</v>
      </c>
      <c r="G9" s="11">
        <v>1</v>
      </c>
      <c r="H9" s="11">
        <v>1</v>
      </c>
      <c r="I9" s="297"/>
      <c r="J9" s="297"/>
      <c r="K9" s="293"/>
      <c r="L9" s="293"/>
      <c r="M9" s="12"/>
      <c r="N9" s="12"/>
    </row>
    <row r="10" spans="1:14" ht="102" customHeight="1">
      <c r="A10" s="327"/>
      <c r="B10" s="70"/>
      <c r="C10" s="70"/>
      <c r="D10" s="76" t="s">
        <v>128</v>
      </c>
      <c r="E10" s="111" t="s">
        <v>72</v>
      </c>
      <c r="F10" s="66" t="s">
        <v>129</v>
      </c>
      <c r="G10" s="11">
        <v>1</v>
      </c>
      <c r="H10" s="11">
        <v>1</v>
      </c>
      <c r="I10" s="64">
        <f>IF(OR($G10="N/A",$H10="N/A"),3,$G10)</f>
        <v>1</v>
      </c>
      <c r="J10" s="64">
        <f>IF(OR($G10="N/A",$H10="N/A"),3,$H10)</f>
        <v>1</v>
      </c>
      <c r="K10" s="293"/>
      <c r="L10" s="293"/>
      <c r="M10" s="12"/>
      <c r="N10" s="12"/>
    </row>
    <row r="11" spans="1:14" ht="102" customHeight="1">
      <c r="A11" s="327"/>
      <c r="B11" s="70"/>
      <c r="C11" s="70"/>
      <c r="D11" s="124" t="s">
        <v>130</v>
      </c>
      <c r="E11" s="111" t="s">
        <v>72</v>
      </c>
      <c r="F11" s="115" t="s">
        <v>131</v>
      </c>
      <c r="G11" s="11">
        <v>1</v>
      </c>
      <c r="H11" s="11">
        <v>1</v>
      </c>
      <c r="I11" s="64">
        <f t="shared" ref="I11:I12" si="0">IF(OR($G11="N/A",$H11="N/A"),3,$G11)</f>
        <v>1</v>
      </c>
      <c r="J11" s="64">
        <f t="shared" ref="J11:J12" si="1">IF(OR($G11="N/A",$H11="N/A"),3,$H11)</f>
        <v>1</v>
      </c>
      <c r="K11" s="293"/>
      <c r="L11" s="293"/>
      <c r="M11" s="18"/>
      <c r="N11" s="18"/>
    </row>
    <row r="12" spans="1:14" ht="102" customHeight="1">
      <c r="A12" s="327"/>
      <c r="B12" s="116"/>
      <c r="C12" s="70"/>
      <c r="D12" s="76" t="s">
        <v>132</v>
      </c>
      <c r="E12" s="111" t="s">
        <v>75</v>
      </c>
      <c r="F12" s="456" t="s">
        <v>133</v>
      </c>
      <c r="G12" s="11">
        <v>1</v>
      </c>
      <c r="H12" s="11">
        <v>1</v>
      </c>
      <c r="I12" s="64">
        <f t="shared" si="0"/>
        <v>1</v>
      </c>
      <c r="J12" s="64">
        <f t="shared" si="1"/>
        <v>1</v>
      </c>
      <c r="K12" s="293"/>
      <c r="L12" s="293"/>
      <c r="M12" s="12"/>
      <c r="N12" s="12"/>
    </row>
    <row r="13" spans="1:14" s="13" customFormat="1" ht="102" customHeight="1">
      <c r="A13" s="327"/>
      <c r="B13" s="70"/>
      <c r="C13" s="106"/>
      <c r="D13" s="307" t="s">
        <v>134</v>
      </c>
      <c r="E13" s="111" t="s">
        <v>75</v>
      </c>
      <c r="F13" s="117" t="s">
        <v>135</v>
      </c>
      <c r="G13" s="11">
        <v>1</v>
      </c>
      <c r="H13" s="11">
        <v>1</v>
      </c>
      <c r="I13" s="295">
        <f>AVERAGE(IF(OR($G13="N/A",$H13="N/A"),3,$G13),IF(OR($G14="N/A",$H14="N/A"),3,$G14))</f>
        <v>1</v>
      </c>
      <c r="J13" s="295">
        <f>AVERAGE(IF(OR($G13="N/A",$H13="N/A"),3,$H13),IF(OR($G14="N/A",$H14="N/A"),3,$H14))</f>
        <v>1</v>
      </c>
      <c r="K13" s="293"/>
      <c r="L13" s="293"/>
      <c r="M13" s="12"/>
      <c r="N13" s="12"/>
    </row>
    <row r="14" spans="1:14" s="13" customFormat="1" ht="102" customHeight="1">
      <c r="A14" s="327"/>
      <c r="B14" s="116"/>
      <c r="C14" s="75"/>
      <c r="D14" s="308"/>
      <c r="E14" s="111" t="s">
        <v>72</v>
      </c>
      <c r="F14" s="118" t="s">
        <v>136</v>
      </c>
      <c r="G14" s="11">
        <v>1</v>
      </c>
      <c r="H14" s="11">
        <v>1</v>
      </c>
      <c r="I14" s="296"/>
      <c r="J14" s="296"/>
      <c r="K14" s="293"/>
      <c r="L14" s="293"/>
      <c r="M14" s="12"/>
      <c r="N14" s="12"/>
    </row>
    <row r="15" spans="1:14" s="13" customFormat="1" ht="102" customHeight="1">
      <c r="A15" s="327"/>
      <c r="B15" s="70"/>
      <c r="C15" s="119" t="s">
        <v>58</v>
      </c>
      <c r="D15" s="307" t="s">
        <v>137</v>
      </c>
      <c r="E15" s="111" t="s">
        <v>75</v>
      </c>
      <c r="F15" s="120" t="s">
        <v>138</v>
      </c>
      <c r="G15" s="11">
        <v>1</v>
      </c>
      <c r="H15" s="11">
        <v>1</v>
      </c>
      <c r="I15" s="295">
        <f>AVERAGE(IF(OR($G15="N/A",$H15="N/A"),3,$G15),IF(OR($G16="N/A",$H16="N/A"),3,$G16),IF(OR($G17="N/A",$H17="N/A"),3,$G17),IF(OR($G18="N/A",$H18="N/A"),3,$G18),IF(OR($G19="N/A",$H19="N/A"),3,$G19),IF(OR($G20="N/A",$H20="N/A"),3,$G20),IF(OR($G21="N/A",$H21="N/A"),3,$G21))</f>
        <v>1</v>
      </c>
      <c r="J15" s="295">
        <f>AVERAGE(IF(OR($G15="N/A",$H15="N/A"),3,$H15),IF(OR($G16="N/A",$H16="N/A"),3,$H16),IF(OR($G17="N/A",$H17="N/A"),3,$H17),IF(OR($G18="N/A",$H18="N/A"),3,$H18),IF(OR($G19="N/A",$H19="N/A"),3,$H19),IF(OR($G20="N/A",$H20="N/A"),3,$H20),IF(OR($G21="N/A",$H21="N/A"),3,$H21))</f>
        <v>1</v>
      </c>
      <c r="K15" s="293"/>
      <c r="L15" s="293"/>
      <c r="M15" s="12"/>
      <c r="N15" s="12"/>
    </row>
    <row r="16" spans="1:14" s="13" customFormat="1" ht="102" customHeight="1">
      <c r="A16" s="327"/>
      <c r="B16" s="70"/>
      <c r="C16" s="70"/>
      <c r="D16" s="315"/>
      <c r="E16" s="111" t="s">
        <v>72</v>
      </c>
      <c r="F16" s="117" t="s">
        <v>139</v>
      </c>
      <c r="G16" s="11">
        <v>1</v>
      </c>
      <c r="H16" s="11">
        <v>1</v>
      </c>
      <c r="I16" s="333"/>
      <c r="J16" s="333"/>
      <c r="K16" s="293"/>
      <c r="L16" s="293"/>
      <c r="M16" s="12"/>
      <c r="N16" s="12"/>
    </row>
    <row r="17" spans="1:14" s="13" customFormat="1" ht="102" customHeight="1">
      <c r="A17" s="327"/>
      <c r="B17" s="70"/>
      <c r="C17" s="70"/>
      <c r="D17" s="315"/>
      <c r="E17" s="111" t="s">
        <v>72</v>
      </c>
      <c r="F17" s="121" t="s">
        <v>140</v>
      </c>
      <c r="G17" s="11">
        <v>1</v>
      </c>
      <c r="H17" s="11">
        <v>1</v>
      </c>
      <c r="I17" s="333"/>
      <c r="J17" s="333"/>
      <c r="K17" s="293"/>
      <c r="L17" s="293"/>
      <c r="M17" s="12"/>
      <c r="N17" s="12"/>
    </row>
    <row r="18" spans="1:14" s="13" customFormat="1" ht="102" customHeight="1">
      <c r="A18" s="327"/>
      <c r="B18" s="70"/>
      <c r="C18" s="70"/>
      <c r="D18" s="315"/>
      <c r="E18" s="111" t="s">
        <v>72</v>
      </c>
      <c r="F18" s="121" t="s">
        <v>141</v>
      </c>
      <c r="G18" s="11">
        <v>1</v>
      </c>
      <c r="H18" s="11">
        <v>1</v>
      </c>
      <c r="I18" s="333"/>
      <c r="J18" s="333"/>
      <c r="K18" s="293"/>
      <c r="L18" s="293"/>
      <c r="M18" s="12"/>
      <c r="N18" s="12"/>
    </row>
    <row r="19" spans="1:14" s="13" customFormat="1" ht="102" customHeight="1">
      <c r="A19" s="327"/>
      <c r="B19" s="70"/>
      <c r="C19" s="70"/>
      <c r="D19" s="315"/>
      <c r="E19" s="111" t="s">
        <v>72</v>
      </c>
      <c r="F19" s="457" t="s">
        <v>142</v>
      </c>
      <c r="G19" s="11">
        <v>1</v>
      </c>
      <c r="H19" s="11">
        <v>1</v>
      </c>
      <c r="I19" s="333"/>
      <c r="J19" s="333"/>
      <c r="K19" s="293"/>
      <c r="L19" s="293"/>
      <c r="M19" s="12"/>
      <c r="N19" s="12"/>
    </row>
    <row r="20" spans="1:14" s="13" customFormat="1" ht="102" customHeight="1">
      <c r="A20" s="327"/>
      <c r="B20" s="70"/>
      <c r="C20" s="70"/>
      <c r="D20" s="315"/>
      <c r="E20" s="111" t="s">
        <v>72</v>
      </c>
      <c r="F20" s="122" t="s">
        <v>143</v>
      </c>
      <c r="G20" s="11">
        <v>1</v>
      </c>
      <c r="H20" s="11">
        <v>1</v>
      </c>
      <c r="I20" s="333"/>
      <c r="J20" s="333"/>
      <c r="K20" s="293"/>
      <c r="L20" s="293"/>
      <c r="M20" s="12"/>
      <c r="N20" s="12"/>
    </row>
    <row r="21" spans="1:14" s="13" customFormat="1" ht="102" customHeight="1">
      <c r="A21" s="327"/>
      <c r="B21" s="70"/>
      <c r="C21" s="70"/>
      <c r="D21" s="315"/>
      <c r="E21" s="111" t="s">
        <v>72</v>
      </c>
      <c r="F21" s="123" t="s">
        <v>144</v>
      </c>
      <c r="G21" s="11">
        <v>1</v>
      </c>
      <c r="H21" s="11">
        <v>1</v>
      </c>
      <c r="I21" s="333"/>
      <c r="J21" s="333"/>
      <c r="K21" s="293"/>
      <c r="L21" s="293"/>
      <c r="M21" s="12"/>
      <c r="N21" s="12"/>
    </row>
    <row r="22" spans="1:14" s="13" customFormat="1" ht="102" customHeight="1">
      <c r="A22" s="326" t="s">
        <v>145</v>
      </c>
      <c r="B22" s="106"/>
      <c r="C22" s="332"/>
      <c r="D22" s="307" t="s">
        <v>146</v>
      </c>
      <c r="E22" s="111" t="s">
        <v>75</v>
      </c>
      <c r="F22" s="124" t="s">
        <v>147</v>
      </c>
      <c r="G22" s="11">
        <v>1</v>
      </c>
      <c r="H22" s="11">
        <v>1</v>
      </c>
      <c r="I22" s="295">
        <f>AVERAGE(IF(OR($G22="N/A",$H22="N/A"),3,$G22),IF(OR($G23="N/A",$H23="N/A"),3,$G23),IF(OR($G24="N/A",$H24="N/A"),3,$G24),IF(OR($G25="N/A",$H25="N/A"),3,$G25),IF(OR($G26="N/A",$H26="N/A"),3,$G26))</f>
        <v>1</v>
      </c>
      <c r="J22" s="295">
        <f>AVERAGE(IF(OR($G22="N/A",$H22="N/A"),3,$H22),IF(OR($G23="N/A",$H23="N/A"),3,$H23),IF(OR($G24="N/A",$H24="N/A"),3,$H24),IF(OR($G25="N/A",$H25="N/A"),3,$H25),IF(OR($G26="N/A",$H26="N/A"),3,$H26))</f>
        <v>1</v>
      </c>
      <c r="K22" s="292">
        <f>AVERAGE(I22,I27,I28,I29,I31,I32)</f>
        <v>1</v>
      </c>
      <c r="L22" s="292">
        <f>AVERAGE(J22,J27,J28,J29,J31,J32)</f>
        <v>1</v>
      </c>
      <c r="M22" s="12"/>
      <c r="N22" s="12"/>
    </row>
    <row r="23" spans="1:14" s="13" customFormat="1" ht="102" customHeight="1">
      <c r="A23" s="327"/>
      <c r="B23" s="70"/>
      <c r="C23" s="330"/>
      <c r="D23" s="315"/>
      <c r="E23" s="111" t="s">
        <v>72</v>
      </c>
      <c r="F23" s="125" t="s">
        <v>148</v>
      </c>
      <c r="G23" s="11">
        <v>1</v>
      </c>
      <c r="H23" s="11">
        <v>1</v>
      </c>
      <c r="I23" s="333"/>
      <c r="J23" s="333"/>
      <c r="K23" s="293"/>
      <c r="L23" s="293"/>
      <c r="M23" s="12"/>
      <c r="N23" s="12"/>
    </row>
    <row r="24" spans="1:14" s="13" customFormat="1" ht="102" customHeight="1">
      <c r="A24" s="327"/>
      <c r="B24" s="70"/>
      <c r="C24" s="330"/>
      <c r="D24" s="315"/>
      <c r="E24" s="111" t="s">
        <v>72</v>
      </c>
      <c r="F24" s="126" t="s">
        <v>149</v>
      </c>
      <c r="G24" s="11">
        <v>1</v>
      </c>
      <c r="H24" s="11">
        <v>1</v>
      </c>
      <c r="I24" s="333"/>
      <c r="J24" s="333"/>
      <c r="K24" s="293"/>
      <c r="L24" s="293"/>
      <c r="M24" s="12"/>
      <c r="N24" s="12"/>
    </row>
    <row r="25" spans="1:14" s="13" customFormat="1" ht="102" customHeight="1">
      <c r="A25" s="327"/>
      <c r="B25" s="70"/>
      <c r="C25" s="330"/>
      <c r="D25" s="315"/>
      <c r="E25" s="111" t="s">
        <v>72</v>
      </c>
      <c r="F25" s="73" t="s">
        <v>150</v>
      </c>
      <c r="G25" s="11">
        <v>1</v>
      </c>
      <c r="H25" s="11">
        <v>1</v>
      </c>
      <c r="I25" s="333"/>
      <c r="J25" s="333"/>
      <c r="K25" s="293"/>
      <c r="L25" s="293"/>
      <c r="M25" s="12"/>
      <c r="N25" s="12"/>
    </row>
    <row r="26" spans="1:14" s="13" customFormat="1" ht="102" customHeight="1">
      <c r="A26" s="327"/>
      <c r="B26" s="70"/>
      <c r="C26" s="330"/>
      <c r="D26" s="308"/>
      <c r="E26" s="111" t="s">
        <v>72</v>
      </c>
      <c r="F26" s="127" t="s">
        <v>151</v>
      </c>
      <c r="G26" s="11">
        <v>1</v>
      </c>
      <c r="H26" s="11">
        <v>1</v>
      </c>
      <c r="I26" s="296"/>
      <c r="J26" s="296"/>
      <c r="K26" s="293"/>
      <c r="L26" s="293"/>
      <c r="M26" s="12"/>
      <c r="N26" s="12"/>
    </row>
    <row r="27" spans="1:14" s="13" customFormat="1" ht="102" customHeight="1">
      <c r="A27" s="327"/>
      <c r="B27" s="70"/>
      <c r="C27" s="330"/>
      <c r="D27" s="124" t="s">
        <v>152</v>
      </c>
      <c r="E27" s="111" t="s">
        <v>72</v>
      </c>
      <c r="F27" s="97" t="s">
        <v>153</v>
      </c>
      <c r="G27" s="11">
        <v>1</v>
      </c>
      <c r="H27" s="11">
        <v>1</v>
      </c>
      <c r="I27" s="92">
        <f>IF(OR($G27="N/A",$H27="N/A"),3,$G27)</f>
        <v>1</v>
      </c>
      <c r="J27" s="92">
        <f>IF(OR($G27="N/A",$H27="N/A"),3,$H27)</f>
        <v>1</v>
      </c>
      <c r="K27" s="293"/>
      <c r="L27" s="293"/>
      <c r="M27" s="12"/>
      <c r="N27" s="12"/>
    </row>
    <row r="28" spans="1:14" s="13" customFormat="1" ht="102" customHeight="1">
      <c r="A28" s="327"/>
      <c r="B28" s="70"/>
      <c r="C28" s="330"/>
      <c r="D28" s="76" t="s">
        <v>154</v>
      </c>
      <c r="E28" s="111" t="s">
        <v>72</v>
      </c>
      <c r="F28" s="62" t="s">
        <v>155</v>
      </c>
      <c r="G28" s="11">
        <v>1</v>
      </c>
      <c r="H28" s="11">
        <v>1</v>
      </c>
      <c r="I28" s="92">
        <f>IF(OR($G28="N/A",$H28="N/A"),3,$G28)</f>
        <v>1</v>
      </c>
      <c r="J28" s="92">
        <f>IF(OR($G28="N/A",$H28="N/A"),3,$H28)</f>
        <v>1</v>
      </c>
      <c r="K28" s="293"/>
      <c r="L28" s="293"/>
      <c r="M28" s="12"/>
      <c r="N28" s="12"/>
    </row>
    <row r="29" spans="1:14" s="13" customFormat="1" ht="102" customHeight="1">
      <c r="A29" s="327"/>
      <c r="B29" s="70"/>
      <c r="C29" s="330"/>
      <c r="D29" s="307" t="s">
        <v>156</v>
      </c>
      <c r="E29" s="111" t="s">
        <v>75</v>
      </c>
      <c r="F29" s="97" t="s">
        <v>157</v>
      </c>
      <c r="G29" s="11">
        <v>1</v>
      </c>
      <c r="H29" s="11">
        <v>1</v>
      </c>
      <c r="I29" s="295">
        <f>AVERAGE(IF(OR($G29="N/A",$H29="N/A"),3,$G29),IF(OR($G30="N/A",$H30="N/A"),3,$G30))</f>
        <v>1</v>
      </c>
      <c r="J29" s="295">
        <f>AVERAGE(IF(OR($G29="N/A",$H29="N/A"),3,$H29),IF(OR($G30="N/A",$H30="N/A"),3,$H30))</f>
        <v>1</v>
      </c>
      <c r="K29" s="293"/>
      <c r="L29" s="293"/>
      <c r="M29" s="12"/>
      <c r="N29" s="12"/>
    </row>
    <row r="30" spans="1:14" s="13" customFormat="1" ht="102" customHeight="1">
      <c r="A30" s="327"/>
      <c r="B30" s="128" t="s">
        <v>84</v>
      </c>
      <c r="C30" s="330"/>
      <c r="D30" s="328"/>
      <c r="E30" s="111" t="s">
        <v>72</v>
      </c>
      <c r="F30" s="129" t="s">
        <v>158</v>
      </c>
      <c r="G30" s="11">
        <v>1</v>
      </c>
      <c r="H30" s="11">
        <v>1</v>
      </c>
      <c r="I30" s="334"/>
      <c r="J30" s="334"/>
      <c r="K30" s="293"/>
      <c r="L30" s="293"/>
      <c r="M30" s="12"/>
      <c r="N30" s="12"/>
    </row>
    <row r="31" spans="1:14" s="13" customFormat="1" ht="102" customHeight="1">
      <c r="A31" s="327"/>
      <c r="B31" s="128" t="s">
        <v>84</v>
      </c>
      <c r="C31" s="331"/>
      <c r="D31" s="104" t="s">
        <v>159</v>
      </c>
      <c r="E31" s="111" t="s">
        <v>72</v>
      </c>
      <c r="F31" s="130" t="s">
        <v>160</v>
      </c>
      <c r="G31" s="11">
        <v>1</v>
      </c>
      <c r="H31" s="11">
        <v>1</v>
      </c>
      <c r="I31" s="131">
        <f>IF(OR($G31="N/A",$H31="N/A"),3,$G31)</f>
        <v>1</v>
      </c>
      <c r="J31" s="131">
        <f>IF(OR($G31="N/A",$H31="N/A"),3,$H31)</f>
        <v>1</v>
      </c>
      <c r="K31" s="293"/>
      <c r="L31" s="293"/>
      <c r="M31" s="12"/>
      <c r="N31" s="12"/>
    </row>
    <row r="32" spans="1:14" s="13" customFormat="1" ht="102" customHeight="1">
      <c r="A32" s="327"/>
      <c r="B32" s="132"/>
      <c r="C32" s="133" t="s">
        <v>58</v>
      </c>
      <c r="D32" s="76" t="s">
        <v>161</v>
      </c>
      <c r="E32" s="111" t="s">
        <v>72</v>
      </c>
      <c r="F32" s="134" t="s">
        <v>162</v>
      </c>
      <c r="G32" s="11">
        <v>1</v>
      </c>
      <c r="H32" s="11">
        <v>1</v>
      </c>
      <c r="I32" s="131">
        <f t="shared" ref="I32:I33" si="2">IF(OR($G32="N/A",$H32="N/A"),3,$G32)</f>
        <v>1</v>
      </c>
      <c r="J32" s="131">
        <f t="shared" ref="J32:J33" si="3">IF(OR($G32="N/A",$H32="N/A"),3,$H32)</f>
        <v>1</v>
      </c>
      <c r="K32" s="293"/>
      <c r="L32" s="293"/>
      <c r="M32" s="12"/>
      <c r="N32" s="12"/>
    </row>
    <row r="33" spans="1:19" s="13" customFormat="1" ht="102" customHeight="1">
      <c r="A33" s="326" t="s">
        <v>163</v>
      </c>
      <c r="B33" s="106"/>
      <c r="C33" s="70"/>
      <c r="D33" s="76" t="s">
        <v>164</v>
      </c>
      <c r="E33" s="111" t="s">
        <v>72</v>
      </c>
      <c r="F33" s="62" t="s">
        <v>165</v>
      </c>
      <c r="G33" s="11">
        <v>1</v>
      </c>
      <c r="H33" s="11">
        <v>1</v>
      </c>
      <c r="I33" s="131">
        <f t="shared" si="2"/>
        <v>1</v>
      </c>
      <c r="J33" s="131">
        <f t="shared" si="3"/>
        <v>1</v>
      </c>
      <c r="K33" s="292">
        <f>AVERAGE(I33,I34,I40)</f>
        <v>1</v>
      </c>
      <c r="L33" s="292">
        <f>AVERAGE(J33,J34,J40)</f>
        <v>1</v>
      </c>
      <c r="M33" s="12"/>
      <c r="N33" s="12"/>
    </row>
    <row r="34" spans="1:19" s="13" customFormat="1" ht="102" customHeight="1">
      <c r="A34" s="327"/>
      <c r="B34" s="70"/>
      <c r="C34" s="70"/>
      <c r="D34" s="307" t="s">
        <v>166</v>
      </c>
      <c r="E34" s="111" t="s">
        <v>75</v>
      </c>
      <c r="F34" s="101" t="s">
        <v>167</v>
      </c>
      <c r="G34" s="11">
        <v>1</v>
      </c>
      <c r="H34" s="11">
        <v>1</v>
      </c>
      <c r="I34" s="295">
        <f>AVERAGE(IF(OR($G34="N/A",$H34="N/A"),3,$G34),IF(OR($G35="N/A",$H35="N/A"),3,$G35),IF(OR($G36="N/A",$H36="N/A"),3,$G36),IF(OR($G37="N/A",$H37="N/A"),3,$G37),IF(OR($G38="N/A",$H38="N/A"),3,$G38),IF(OR($G39="N/A",$H39="N/A"),3,$G39))</f>
        <v>1</v>
      </c>
      <c r="J34" s="295">
        <f>AVERAGE(IF(OR($G34="N/A",$H34="N/A"),3,$H34),IF(OR($G35="N/A",$H35="N/A"),3,$H35),IF(OR($G36="N/A",$H36="N/A"),3,$H36),IF(OR($G37="N/A",$H37="N/A"),3,$H37),IF(OR($G38="N/A",$H38="N/A"),3,$H38),IF(OR($G39="N/A",$H39="N/A"),3,$H39))</f>
        <v>1</v>
      </c>
      <c r="K34" s="293"/>
      <c r="L34" s="293"/>
      <c r="M34" s="12"/>
      <c r="N34" s="12"/>
    </row>
    <row r="35" spans="1:19" s="13" customFormat="1" ht="102" customHeight="1">
      <c r="A35" s="327"/>
      <c r="B35" s="70"/>
      <c r="C35" s="70"/>
      <c r="D35" s="315"/>
      <c r="E35" s="111" t="s">
        <v>72</v>
      </c>
      <c r="F35" s="135" t="s">
        <v>168</v>
      </c>
      <c r="G35" s="11">
        <v>1</v>
      </c>
      <c r="H35" s="11">
        <v>1</v>
      </c>
      <c r="I35" s="333"/>
      <c r="J35" s="333"/>
      <c r="K35" s="293"/>
      <c r="L35" s="293"/>
      <c r="M35" s="12"/>
      <c r="N35" s="12"/>
      <c r="S35" s="14"/>
    </row>
    <row r="36" spans="1:19" s="13" customFormat="1" ht="102" customHeight="1">
      <c r="A36" s="327"/>
      <c r="B36" s="136"/>
      <c r="C36" s="70"/>
      <c r="D36" s="315"/>
      <c r="E36" s="111" t="s">
        <v>72</v>
      </c>
      <c r="F36" s="137" t="s">
        <v>169</v>
      </c>
      <c r="G36" s="11">
        <v>1</v>
      </c>
      <c r="H36" s="11">
        <v>1</v>
      </c>
      <c r="I36" s="333"/>
      <c r="J36" s="333"/>
      <c r="K36" s="293"/>
      <c r="L36" s="293"/>
      <c r="M36" s="12"/>
      <c r="N36" s="12"/>
    </row>
    <row r="37" spans="1:19" s="13" customFormat="1" ht="102" customHeight="1">
      <c r="A37" s="327"/>
      <c r="B37" s="70"/>
      <c r="C37" s="70"/>
      <c r="D37" s="315"/>
      <c r="E37" s="111" t="s">
        <v>72</v>
      </c>
      <c r="F37" s="125" t="s">
        <v>170</v>
      </c>
      <c r="G37" s="11">
        <v>1</v>
      </c>
      <c r="H37" s="11">
        <v>1</v>
      </c>
      <c r="I37" s="333"/>
      <c r="J37" s="333"/>
      <c r="K37" s="293"/>
      <c r="L37" s="293"/>
      <c r="M37" s="12"/>
      <c r="N37" s="12"/>
    </row>
    <row r="38" spans="1:19" s="13" customFormat="1" ht="102" customHeight="1">
      <c r="A38" s="327"/>
      <c r="B38" s="70"/>
      <c r="C38" s="70"/>
      <c r="D38" s="315"/>
      <c r="E38" s="111" t="s">
        <v>72</v>
      </c>
      <c r="F38" s="137" t="s">
        <v>171</v>
      </c>
      <c r="G38" s="11">
        <v>1</v>
      </c>
      <c r="H38" s="11">
        <v>1</v>
      </c>
      <c r="I38" s="333"/>
      <c r="J38" s="333"/>
      <c r="K38" s="293"/>
      <c r="L38" s="293"/>
      <c r="M38" s="12"/>
      <c r="N38" s="12"/>
    </row>
    <row r="39" spans="1:19" s="13" customFormat="1" ht="102" customHeight="1">
      <c r="A39" s="327"/>
      <c r="B39" s="138"/>
      <c r="C39" s="138"/>
      <c r="D39" s="315"/>
      <c r="E39" s="111" t="s">
        <v>72</v>
      </c>
      <c r="F39" s="125" t="s">
        <v>172</v>
      </c>
      <c r="G39" s="11">
        <v>1</v>
      </c>
      <c r="H39" s="11">
        <v>1</v>
      </c>
      <c r="I39" s="333"/>
      <c r="J39" s="333"/>
      <c r="K39" s="293"/>
      <c r="L39" s="293"/>
      <c r="M39" s="12"/>
      <c r="N39" s="12"/>
    </row>
    <row r="40" spans="1:19" s="13" customFormat="1" ht="102" customHeight="1">
      <c r="A40" s="329"/>
      <c r="B40" s="139" t="s">
        <v>84</v>
      </c>
      <c r="C40" s="75"/>
      <c r="D40" s="109" t="s">
        <v>173</v>
      </c>
      <c r="E40" s="111" t="s">
        <v>72</v>
      </c>
      <c r="F40" s="140" t="s">
        <v>174</v>
      </c>
      <c r="G40" s="11">
        <v>1</v>
      </c>
      <c r="H40" s="11">
        <v>1</v>
      </c>
      <c r="I40" s="64">
        <f>IF(OR($G40="N/A",$H40="N/A"),3,$G40)</f>
        <v>1</v>
      </c>
      <c r="J40" s="64">
        <f>IF(OR($G40="N/A",$H40="N/A"),3,$H40)</f>
        <v>1</v>
      </c>
      <c r="K40" s="294"/>
      <c r="L40" s="294"/>
      <c r="M40" s="12"/>
      <c r="N40" s="12"/>
    </row>
    <row r="41" spans="1:19">
      <c r="E41" s="15"/>
    </row>
  </sheetData>
  <sheetProtection algorithmName="SHA-512" hashValue="iRz+gW96aNuNCacmtY6d4e7yEJ71aShc7dHS0o0G3Ilm8Gs+0KIrrNfQXufv7TsaPReOR30JbGRwPt68Mpon1w==" saltValue="3G7tgAxVvjlzf7IwoFvTvw==" spinCount="100000" sheet="1" formatColumns="0" formatRows="0" insertColumns="0" insertRows="0" insertHyperlinks="0" sort="0" autoFilter="0" pivotTables="0"/>
  <autoFilter ref="A2:N40" xr:uid="{FA7079F6-CB49-47A8-A25A-3B781F9DA934}"/>
  <mergeCells count="34">
    <mergeCell ref="A1:B1"/>
    <mergeCell ref="K33:K40"/>
    <mergeCell ref="L33:L40"/>
    <mergeCell ref="I29:I30"/>
    <mergeCell ref="J29:J30"/>
    <mergeCell ref="I34:I39"/>
    <mergeCell ref="J34:J39"/>
    <mergeCell ref="K3:K21"/>
    <mergeCell ref="K22:K32"/>
    <mergeCell ref="G1:N1"/>
    <mergeCell ref="D3:D5"/>
    <mergeCell ref="I3:I5"/>
    <mergeCell ref="J3:J5"/>
    <mergeCell ref="D6:D9"/>
    <mergeCell ref="I6:I9"/>
    <mergeCell ref="J6:J9"/>
    <mergeCell ref="L3:L21"/>
    <mergeCell ref="I22:I26"/>
    <mergeCell ref="J22:J26"/>
    <mergeCell ref="J13:J14"/>
    <mergeCell ref="I15:I21"/>
    <mergeCell ref="J15:J21"/>
    <mergeCell ref="L22:L32"/>
    <mergeCell ref="A3:A21"/>
    <mergeCell ref="D15:D21"/>
    <mergeCell ref="D13:D14"/>
    <mergeCell ref="I13:I14"/>
    <mergeCell ref="D34:D39"/>
    <mergeCell ref="D22:D26"/>
    <mergeCell ref="D29:D30"/>
    <mergeCell ref="A22:A32"/>
    <mergeCell ref="A33:A40"/>
    <mergeCell ref="C28:C31"/>
    <mergeCell ref="C22:C27"/>
  </mergeCells>
  <conditionalFormatting sqref="G3:H40">
    <cfRule type="expression" dxfId="12" priority="1">
      <formula>AND(NA_Count&gt;3,COUNTIF($G3:$H3,"N/A")&gt;0)</formula>
    </cfRule>
  </conditionalFormatting>
  <dataValidations count="1">
    <dataValidation type="list" allowBlank="1" showInputMessage="1" showErrorMessage="1" sqref="G33:H40 G3:H14 G16:H31" xr:uid="{0051BD2E-6C1F-4AE0-8311-E52C3EDB27CD}">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A37C2D5-C3D6-42FF-B293-D893A95CF0EB}">
          <x14:formula1>
            <xm:f>Sheet1!$B$2:$B$6</xm:f>
          </x14:formula1>
          <xm:sqref>G15:H15 G32:H32</xm:sqref>
        </x14:dataValidation>
        <x14:dataValidation type="list" allowBlank="1" showInputMessage="1" showErrorMessage="1" xr:uid="{1922A67C-5267-4BB1-B21D-9F4F8C0DE332}">
          <x14:formula1>
            <xm:f>Sheet1!$C$2:$C$3</xm:f>
          </x14:formula1>
          <xm:sqref>E2:E40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R46"/>
  <sheetViews>
    <sheetView showGridLines="0" tabSelected="1" zoomScaleNormal="100" zoomScaleSheetLayoutView="50" workbookViewId="0">
      <pane ySplit="2" topLeftCell="A23" activePane="bottomLeft" state="frozen"/>
      <selection pane="bottomLeft" activeCell="G25" sqref="G25"/>
    </sheetView>
  </sheetViews>
  <sheetFormatPr defaultColWidth="8.85546875" defaultRowHeight="15"/>
  <cols>
    <col min="1" max="1" width="30.28515625" customWidth="1"/>
    <col min="2" max="3" width="17.28515625" customWidth="1"/>
    <col min="4" max="4" width="33.28515625" customWidth="1"/>
    <col min="5" max="5" width="17.28515625" customWidth="1"/>
    <col min="6" max="6" width="55.28515625" customWidth="1"/>
    <col min="7" max="7" width="13.28515625" customWidth="1"/>
    <col min="8" max="8" width="13.42578125" customWidth="1"/>
    <col min="9" max="12" width="15.7109375" style="5" customWidth="1"/>
    <col min="13" max="14" width="60.7109375" customWidth="1"/>
    <col min="15" max="18" width="8.85546875" style="13"/>
  </cols>
  <sheetData>
    <row r="1" spans="1:14" ht="30"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54.75" customHeight="1">
      <c r="A2" s="54" t="s">
        <v>56</v>
      </c>
      <c r="B2" s="141" t="s">
        <v>57</v>
      </c>
      <c r="C2" s="54" t="s">
        <v>58</v>
      </c>
      <c r="D2" s="54" t="s">
        <v>59</v>
      </c>
      <c r="E2" s="54" t="s">
        <v>60</v>
      </c>
      <c r="F2" s="54" t="s">
        <v>61</v>
      </c>
      <c r="G2" s="56" t="s">
        <v>62</v>
      </c>
      <c r="H2" s="56" t="s">
        <v>63</v>
      </c>
      <c r="I2" s="56" t="s">
        <v>64</v>
      </c>
      <c r="J2" s="56" t="s">
        <v>65</v>
      </c>
      <c r="K2" s="56" t="s">
        <v>66</v>
      </c>
      <c r="L2" s="56" t="s">
        <v>67</v>
      </c>
      <c r="M2" s="57" t="s">
        <v>68</v>
      </c>
      <c r="N2" s="57" t="s">
        <v>69</v>
      </c>
    </row>
    <row r="3" spans="1:14" ht="90.75" customHeight="1">
      <c r="A3" s="344" t="s">
        <v>175</v>
      </c>
      <c r="B3" s="106"/>
      <c r="C3" s="142" t="s">
        <v>58</v>
      </c>
      <c r="D3" s="307" t="s">
        <v>176</v>
      </c>
      <c r="E3" s="111" t="s">
        <v>75</v>
      </c>
      <c r="F3" s="134" t="s">
        <v>177</v>
      </c>
      <c r="G3" s="11">
        <v>1</v>
      </c>
      <c r="H3" s="11">
        <v>1</v>
      </c>
      <c r="I3" s="295">
        <f>AVERAGE(IF(OR($G3="N/A",$H3="N/A"),3,$G3),IF(OR($G4="N/A",$H4="N/A"),3,$G4))</f>
        <v>1</v>
      </c>
      <c r="J3" s="295">
        <f>AVERAGE(IF(OR($G3="N/A",$H3="N/A"),3,$H3),IF(OR($G4="N/A",$H4="N/A"),3,$H4))</f>
        <v>1</v>
      </c>
      <c r="K3" s="292">
        <f>AVERAGE(I3,I5,I6,I9,I16)</f>
        <v>1</v>
      </c>
      <c r="L3" s="292">
        <f>AVERAGE(J3,J5,J6,J9,J16)</f>
        <v>1</v>
      </c>
      <c r="M3" s="12"/>
      <c r="N3" s="12"/>
    </row>
    <row r="4" spans="1:14" ht="90.75" customHeight="1">
      <c r="A4" s="345"/>
      <c r="B4" s="70"/>
      <c r="C4" s="70"/>
      <c r="D4" s="315"/>
      <c r="E4" s="111" t="s">
        <v>72</v>
      </c>
      <c r="F4" s="99" t="s">
        <v>178</v>
      </c>
      <c r="G4" s="11">
        <v>1</v>
      </c>
      <c r="H4" s="11">
        <v>1</v>
      </c>
      <c r="I4" s="333"/>
      <c r="J4" s="333"/>
      <c r="K4" s="293"/>
      <c r="L4" s="293"/>
      <c r="M4" s="12"/>
      <c r="N4" s="12"/>
    </row>
    <row r="5" spans="1:14" ht="90.75" customHeight="1">
      <c r="A5" s="345"/>
      <c r="B5" s="70"/>
      <c r="C5" s="70"/>
      <c r="D5" s="97" t="s">
        <v>179</v>
      </c>
      <c r="E5" s="111" t="s">
        <v>72</v>
      </c>
      <c r="F5" s="143" t="s">
        <v>180</v>
      </c>
      <c r="G5" s="11">
        <v>1</v>
      </c>
      <c r="H5" s="11">
        <v>1</v>
      </c>
      <c r="I5" s="92">
        <f>IF(OR($G5="N/A",$H5="N/A"),3,$G5)</f>
        <v>1</v>
      </c>
      <c r="J5" s="92">
        <f>IF(OR($G5="N/A",$H5="N/A"),3,$H5)</f>
        <v>1</v>
      </c>
      <c r="K5" s="293"/>
      <c r="L5" s="293"/>
      <c r="M5" s="12"/>
      <c r="N5" s="12"/>
    </row>
    <row r="6" spans="1:14" ht="90.75" customHeight="1">
      <c r="A6" s="345"/>
      <c r="B6" s="70"/>
      <c r="C6" s="70"/>
      <c r="D6" s="342" t="s">
        <v>181</v>
      </c>
      <c r="E6" s="111" t="s">
        <v>75</v>
      </c>
      <c r="F6" s="144" t="s">
        <v>182</v>
      </c>
      <c r="G6" s="11">
        <v>1</v>
      </c>
      <c r="H6" s="11">
        <v>1</v>
      </c>
      <c r="I6" s="295">
        <f>AVERAGE(IF(OR($G6="N/A",$H6="N/A"),3,$G6),IF(OR($G7="N/A",$H7="N/A"),3,$G7),IF(OR($G8="N/A",$H8="N/A"),3,$G8))</f>
        <v>1</v>
      </c>
      <c r="J6" s="295">
        <f>AVERAGE(IF(OR($G6="N/A",$H6="N/A"),3,$H6),IF(OR($G7="N/A",$H7="N/A"),3,$H7),IF(OR($G8="N/A",$H8="N/A"),3,$H8))</f>
        <v>1</v>
      </c>
      <c r="K6" s="293"/>
      <c r="L6" s="293"/>
      <c r="M6" s="12"/>
      <c r="N6" s="12"/>
    </row>
    <row r="7" spans="1:14" ht="90.75" customHeight="1">
      <c r="A7" s="345"/>
      <c r="B7" s="70"/>
      <c r="C7" s="119" t="s">
        <v>58</v>
      </c>
      <c r="D7" s="343"/>
      <c r="E7" s="111" t="s">
        <v>75</v>
      </c>
      <c r="F7" s="145" t="s">
        <v>183</v>
      </c>
      <c r="G7" s="11">
        <v>1</v>
      </c>
      <c r="H7" s="11">
        <v>1</v>
      </c>
      <c r="I7" s="333"/>
      <c r="J7" s="333"/>
      <c r="K7" s="293"/>
      <c r="L7" s="293"/>
      <c r="M7" s="12"/>
      <c r="N7" s="12"/>
    </row>
    <row r="8" spans="1:14" ht="90.75" customHeight="1">
      <c r="A8" s="345"/>
      <c r="B8" s="70"/>
      <c r="C8" s="119" t="s">
        <v>58</v>
      </c>
      <c r="D8" s="343"/>
      <c r="E8" s="111" t="s">
        <v>72</v>
      </c>
      <c r="F8" s="146" t="s">
        <v>184</v>
      </c>
      <c r="G8" s="11">
        <v>1</v>
      </c>
      <c r="H8" s="11">
        <v>1</v>
      </c>
      <c r="I8" s="333"/>
      <c r="J8" s="333"/>
      <c r="K8" s="293"/>
      <c r="L8" s="293"/>
      <c r="M8" s="12"/>
      <c r="N8" s="12"/>
    </row>
    <row r="9" spans="1:14" s="13" customFormat="1" ht="90.75" customHeight="1">
      <c r="A9" s="345"/>
      <c r="B9" s="70"/>
      <c r="C9" s="119" t="s">
        <v>58</v>
      </c>
      <c r="D9" s="307" t="s">
        <v>185</v>
      </c>
      <c r="E9" s="111" t="s">
        <v>75</v>
      </c>
      <c r="F9" s="147" t="s">
        <v>186</v>
      </c>
      <c r="G9" s="11">
        <v>1</v>
      </c>
      <c r="H9" s="11">
        <v>1</v>
      </c>
      <c r="I9" s="295">
        <f>AVERAGE(IF(OR($G9="N/A",$H9="N/A"),3,$G9),IF(OR($G10="N/A",$H10="N/A"),3,$G10),IF(OR($G11="N/A",$H11="N/A"),3,$G11),IF(OR($G12="N/A",$H12="N/A"),3,$G12),IF(OR($G13="N/A",$H13="N/A"),3,$G13),IF(OR($G14="N/A",$H14="N/A"),3,$G14),IF(OR($G15="N/A",$H15="N/A"),3,$G15))</f>
        <v>1</v>
      </c>
      <c r="J9" s="295">
        <f>AVERAGE(IF(OR($G9="N/A",$H9="N/A"),3,$H9),IF(OR($G10="N/A",$H10="N/A"),3,$H10),IF(OR($G11="N/A",$H11="N/A"),3,$H11),IF(OR($G12="N/A",$H12="N/A"),3,$H12),IF(OR($G13="N/A",$H13="N/A"),3,$H13),IF(OR($G14="N/A",$H14="N/A"),3,$H14),IF(OR($G15="N/A",$H15="N/A"),3,$H15))</f>
        <v>1</v>
      </c>
      <c r="K9" s="293"/>
      <c r="L9" s="293"/>
      <c r="M9" s="12"/>
      <c r="N9" s="12"/>
    </row>
    <row r="10" spans="1:14" s="13" customFormat="1" ht="90.75" customHeight="1">
      <c r="A10" s="345"/>
      <c r="B10" s="70"/>
      <c r="C10" s="119" t="s">
        <v>58</v>
      </c>
      <c r="D10" s="315"/>
      <c r="E10" s="111" t="s">
        <v>75</v>
      </c>
      <c r="F10" s="145" t="s">
        <v>187</v>
      </c>
      <c r="G10" s="11">
        <v>1</v>
      </c>
      <c r="H10" s="11">
        <v>1</v>
      </c>
      <c r="I10" s="333"/>
      <c r="J10" s="333"/>
      <c r="K10" s="293"/>
      <c r="L10" s="293"/>
      <c r="M10" s="12"/>
      <c r="N10" s="12"/>
    </row>
    <row r="11" spans="1:14" s="13" customFormat="1" ht="90.75" customHeight="1">
      <c r="A11" s="345"/>
      <c r="B11" s="70"/>
      <c r="C11" s="119" t="s">
        <v>58</v>
      </c>
      <c r="D11" s="315"/>
      <c r="E11" s="111" t="s">
        <v>75</v>
      </c>
      <c r="F11" s="148" t="s">
        <v>188</v>
      </c>
      <c r="G11" s="11">
        <v>1</v>
      </c>
      <c r="H11" s="11">
        <v>1</v>
      </c>
      <c r="I11" s="333"/>
      <c r="J11" s="333"/>
      <c r="K11" s="293"/>
      <c r="L11" s="293"/>
      <c r="M11" s="12"/>
      <c r="N11" s="12"/>
    </row>
    <row r="12" spans="1:14" s="13" customFormat="1" ht="90.75" customHeight="1">
      <c r="A12" s="345"/>
      <c r="B12" s="70"/>
      <c r="C12" s="119" t="s">
        <v>58</v>
      </c>
      <c r="D12" s="315"/>
      <c r="E12" s="111" t="s">
        <v>75</v>
      </c>
      <c r="F12" s="146" t="s">
        <v>189</v>
      </c>
      <c r="G12" s="11">
        <v>1</v>
      </c>
      <c r="H12" s="11">
        <v>1</v>
      </c>
      <c r="I12" s="333"/>
      <c r="J12" s="333"/>
      <c r="K12" s="293"/>
      <c r="L12" s="293"/>
      <c r="M12" s="12"/>
      <c r="N12" s="12"/>
    </row>
    <row r="13" spans="1:14" s="13" customFormat="1" ht="90.75" customHeight="1">
      <c r="A13" s="345"/>
      <c r="B13" s="70"/>
      <c r="C13" s="70"/>
      <c r="D13" s="315"/>
      <c r="E13" s="111" t="s">
        <v>72</v>
      </c>
      <c r="F13" s="149" t="s">
        <v>190</v>
      </c>
      <c r="G13" s="11">
        <v>1</v>
      </c>
      <c r="H13" s="11">
        <v>1</v>
      </c>
      <c r="I13" s="333"/>
      <c r="J13" s="333"/>
      <c r="K13" s="293"/>
      <c r="L13" s="293"/>
      <c r="M13" s="12"/>
      <c r="N13" s="12"/>
    </row>
    <row r="14" spans="1:14" s="13" customFormat="1" ht="90.75" customHeight="1">
      <c r="A14" s="345"/>
      <c r="B14" s="70"/>
      <c r="C14" s="70"/>
      <c r="D14" s="315"/>
      <c r="E14" s="111" t="s">
        <v>72</v>
      </c>
      <c r="F14" s="121" t="s">
        <v>191</v>
      </c>
      <c r="G14" s="11">
        <v>1</v>
      </c>
      <c r="H14" s="11">
        <v>1</v>
      </c>
      <c r="I14" s="333"/>
      <c r="J14" s="333"/>
      <c r="K14" s="293"/>
      <c r="L14" s="293"/>
      <c r="M14" s="12"/>
      <c r="N14" s="12"/>
    </row>
    <row r="15" spans="1:14" s="13" customFormat="1" ht="90.75" customHeight="1">
      <c r="A15" s="345"/>
      <c r="B15" s="70"/>
      <c r="C15" s="70"/>
      <c r="D15" s="315"/>
      <c r="E15" s="111" t="s">
        <v>72</v>
      </c>
      <c r="F15" s="150" t="s">
        <v>192</v>
      </c>
      <c r="G15" s="11">
        <v>1</v>
      </c>
      <c r="H15" s="11">
        <v>1</v>
      </c>
      <c r="I15" s="333"/>
      <c r="J15" s="333"/>
      <c r="K15" s="293"/>
      <c r="L15" s="293"/>
      <c r="M15" s="12"/>
      <c r="N15" s="12"/>
    </row>
    <row r="16" spans="1:14" s="13" customFormat="1" ht="90.75" customHeight="1">
      <c r="A16" s="345"/>
      <c r="B16" s="70"/>
      <c r="C16" s="70"/>
      <c r="D16" s="307" t="s">
        <v>193</v>
      </c>
      <c r="E16" s="111" t="s">
        <v>75</v>
      </c>
      <c r="F16" s="456" t="s">
        <v>194</v>
      </c>
      <c r="G16" s="11">
        <v>1</v>
      </c>
      <c r="H16" s="11">
        <v>1</v>
      </c>
      <c r="I16" s="295">
        <f>AVERAGE(IF(OR($G16="N/A",$H16="N/A"),3,$G16),IF(OR($G17="N/A",$H17="N/A"),3,$G17))</f>
        <v>1</v>
      </c>
      <c r="J16" s="295">
        <f>AVERAGE(IF(OR($G16="N/A",$H16="N/A"),3,$H16),IF(OR($G17="N/A",$H17="N/A"),3,$H17))</f>
        <v>1</v>
      </c>
      <c r="K16" s="293"/>
      <c r="L16" s="293"/>
      <c r="M16" s="12"/>
      <c r="N16" s="12"/>
    </row>
    <row r="17" spans="1:14" s="13" customFormat="1" ht="90.75" customHeight="1">
      <c r="A17" s="345"/>
      <c r="B17" s="75"/>
      <c r="C17" s="75"/>
      <c r="D17" s="315"/>
      <c r="E17" s="111" t="s">
        <v>72</v>
      </c>
      <c r="F17" s="458" t="s">
        <v>195</v>
      </c>
      <c r="G17" s="11">
        <v>1</v>
      </c>
      <c r="H17" s="11">
        <v>1</v>
      </c>
      <c r="I17" s="333"/>
      <c r="J17" s="333"/>
      <c r="K17" s="293"/>
      <c r="L17" s="293"/>
      <c r="M17" s="12"/>
      <c r="N17" s="12"/>
    </row>
    <row r="18" spans="1:14" s="13" customFormat="1" ht="90.75" customHeight="1">
      <c r="A18" s="344" t="s">
        <v>196</v>
      </c>
      <c r="B18" s="70"/>
      <c r="C18" s="70"/>
      <c r="D18" s="307" t="s">
        <v>197</v>
      </c>
      <c r="E18" s="111" t="s">
        <v>75</v>
      </c>
      <c r="F18" s="151" t="s">
        <v>198</v>
      </c>
      <c r="G18" s="11">
        <v>1</v>
      </c>
      <c r="H18" s="11">
        <v>1</v>
      </c>
      <c r="I18" s="295">
        <f>AVERAGE(IF(OR($G18="N/A",$H18="N/A"),3,$G18),IF(OR($G19="N/A",$H19="N/A"),3,$G19),IF(OR($G20="N/A",$H20="N/A"),3,$G20))</f>
        <v>1</v>
      </c>
      <c r="J18" s="295">
        <f>AVERAGE(IF(OR($G18="N/A",$H18="N/A"),3,$H18),IF(OR($G19="N/A",$H19="N/A"),3,$H19),IF(OR($G20="N/A",$H20="N/A"),3,$H20))</f>
        <v>1</v>
      </c>
      <c r="K18" s="292">
        <f>AVERAGE(I18,I21)</f>
        <v>1</v>
      </c>
      <c r="L18" s="292">
        <f>AVERAGE(J18,J21)</f>
        <v>1</v>
      </c>
      <c r="M18" s="12"/>
      <c r="N18" s="12"/>
    </row>
    <row r="19" spans="1:14" s="13" customFormat="1" ht="90.75" customHeight="1">
      <c r="A19" s="346"/>
      <c r="B19" s="70"/>
      <c r="C19" s="70"/>
      <c r="D19" s="315"/>
      <c r="E19" s="111" t="s">
        <v>72</v>
      </c>
      <c r="F19" s="152" t="s">
        <v>199</v>
      </c>
      <c r="G19" s="11">
        <v>1</v>
      </c>
      <c r="H19" s="11">
        <v>1</v>
      </c>
      <c r="I19" s="333"/>
      <c r="J19" s="333"/>
      <c r="K19" s="293"/>
      <c r="L19" s="293"/>
      <c r="M19" s="12"/>
      <c r="N19" s="12"/>
    </row>
    <row r="20" spans="1:14" s="13" customFormat="1" ht="90.75" customHeight="1">
      <c r="A20" s="346"/>
      <c r="B20" s="70"/>
      <c r="C20" s="70"/>
      <c r="D20" s="315"/>
      <c r="E20" s="111" t="s">
        <v>72</v>
      </c>
      <c r="F20" s="153" t="s">
        <v>200</v>
      </c>
      <c r="G20" s="11">
        <v>1</v>
      </c>
      <c r="H20" s="11">
        <v>1</v>
      </c>
      <c r="I20" s="333"/>
      <c r="J20" s="333"/>
      <c r="K20" s="293"/>
      <c r="L20" s="293"/>
      <c r="M20" s="12"/>
      <c r="N20" s="12"/>
    </row>
    <row r="21" spans="1:14" s="13" customFormat="1" ht="90.75" customHeight="1">
      <c r="A21" s="346"/>
      <c r="B21" s="70"/>
      <c r="C21" s="70"/>
      <c r="D21" s="307" t="s">
        <v>201</v>
      </c>
      <c r="E21" s="111" t="s">
        <v>72</v>
      </c>
      <c r="F21" s="97" t="s">
        <v>202</v>
      </c>
      <c r="G21" s="11">
        <v>1</v>
      </c>
      <c r="H21" s="11">
        <v>1</v>
      </c>
      <c r="I21" s="295">
        <f>AVERAGE(IF(OR($G21="N/A",$H21="N/A"),3,$G21),IF(OR($G22="N/A",$H22="N/A"),3,$G22),IF(OR($G23="N/A",$H23="N/A"),3,$G23))</f>
        <v>1</v>
      </c>
      <c r="J21" s="295">
        <f>AVERAGE(IF(OR($G21="N/A",$H21="N/A"),3,$H21),IF(OR($G22="N/A",$H22="N/A"),3,$H22),IF(OR($G23="N/A",$H23="N/A"),3,$H23))</f>
        <v>1</v>
      </c>
      <c r="K21" s="293"/>
      <c r="L21" s="293"/>
      <c r="M21" s="12"/>
      <c r="N21" s="12"/>
    </row>
    <row r="22" spans="1:14" s="13" customFormat="1" ht="90.75" customHeight="1">
      <c r="A22" s="346"/>
      <c r="B22" s="70"/>
      <c r="C22" s="70"/>
      <c r="D22" s="315"/>
      <c r="E22" s="111" t="s">
        <v>72</v>
      </c>
      <c r="F22" s="126" t="s">
        <v>203</v>
      </c>
      <c r="G22" s="11">
        <v>1</v>
      </c>
      <c r="H22" s="11">
        <v>1</v>
      </c>
      <c r="I22" s="333"/>
      <c r="J22" s="333"/>
      <c r="K22" s="293"/>
      <c r="L22" s="293"/>
      <c r="M22" s="12"/>
      <c r="N22" s="12"/>
    </row>
    <row r="23" spans="1:14" s="13" customFormat="1" ht="90.75" customHeight="1">
      <c r="A23" s="347"/>
      <c r="B23" s="75"/>
      <c r="C23" s="75"/>
      <c r="D23" s="308"/>
      <c r="E23" s="111" t="s">
        <v>72</v>
      </c>
      <c r="F23" s="127" t="s">
        <v>204</v>
      </c>
      <c r="G23" s="11">
        <v>1</v>
      </c>
      <c r="H23" s="11">
        <v>1</v>
      </c>
      <c r="I23" s="296"/>
      <c r="J23" s="296"/>
      <c r="K23" s="294"/>
      <c r="L23" s="294"/>
      <c r="M23" s="12"/>
      <c r="N23" s="12"/>
    </row>
    <row r="24" spans="1:14" s="13" customFormat="1" ht="90.75" customHeight="1">
      <c r="A24" s="335" t="s">
        <v>205</v>
      </c>
      <c r="B24" s="70"/>
      <c r="C24" s="70"/>
      <c r="D24" s="307" t="s">
        <v>206</v>
      </c>
      <c r="E24" s="111" t="s">
        <v>72</v>
      </c>
      <c r="F24" s="154" t="s">
        <v>207</v>
      </c>
      <c r="G24" s="11">
        <v>1</v>
      </c>
      <c r="H24" s="11">
        <v>1</v>
      </c>
      <c r="I24" s="295">
        <f>AVERAGE(IF(OR($G24="N/A",$H24="N/A"),3,$G24),IF(OR($G25="N/A",$H25="N/A"),3,$G25),IF(OR($G26="N/A",$H26="N/A"),3,$G26),IF(OR($G27="N/A",$H27="N/A"),3,$G27))</f>
        <v>1</v>
      </c>
      <c r="J24" s="295">
        <f>AVERAGE(IF(OR($G24="N/A",$H24="N/A"),3,$H24),IF(OR($G25="N/A",$H25="N/A"),3,$H25),IF(OR($G26="N/A",$H26="N/A"),3,$H26),IF(OR($G27="N/A",$H27="N/A"),3,$H27))</f>
        <v>1</v>
      </c>
      <c r="K24" s="292">
        <f>AVERAGE(I24,I28)</f>
        <v>1</v>
      </c>
      <c r="L24" s="292">
        <f>AVERAGE(J24,J28)</f>
        <v>1</v>
      </c>
      <c r="M24" s="12"/>
      <c r="N24" s="12"/>
    </row>
    <row r="25" spans="1:14" s="13" customFormat="1" ht="90.75" customHeight="1">
      <c r="A25" s="336"/>
      <c r="B25" s="70"/>
      <c r="C25" s="70"/>
      <c r="D25" s="315"/>
      <c r="E25" s="111" t="s">
        <v>72</v>
      </c>
      <c r="F25" s="113" t="s">
        <v>208</v>
      </c>
      <c r="G25" s="11">
        <v>1</v>
      </c>
      <c r="H25" s="11">
        <v>1</v>
      </c>
      <c r="I25" s="333"/>
      <c r="J25" s="333"/>
      <c r="K25" s="293"/>
      <c r="L25" s="293"/>
      <c r="M25" s="12"/>
      <c r="N25" s="12"/>
    </row>
    <row r="26" spans="1:14" s="13" customFormat="1" ht="90.75" customHeight="1">
      <c r="A26" s="346"/>
      <c r="B26" s="70"/>
      <c r="C26" s="70"/>
      <c r="D26" s="315"/>
      <c r="E26" s="111" t="s">
        <v>72</v>
      </c>
      <c r="F26" s="125" t="s">
        <v>209</v>
      </c>
      <c r="G26" s="11">
        <v>1</v>
      </c>
      <c r="H26" s="11">
        <v>1</v>
      </c>
      <c r="I26" s="333"/>
      <c r="J26" s="333"/>
      <c r="K26" s="293"/>
      <c r="L26" s="293"/>
      <c r="M26" s="12"/>
      <c r="N26" s="12"/>
    </row>
    <row r="27" spans="1:14" s="13" customFormat="1" ht="90.75" customHeight="1">
      <c r="A27" s="346"/>
      <c r="B27" s="70"/>
      <c r="C27" s="70"/>
      <c r="D27" s="308"/>
      <c r="E27" s="111" t="s">
        <v>75</v>
      </c>
      <c r="F27" s="155" t="s">
        <v>210</v>
      </c>
      <c r="G27" s="11">
        <v>1</v>
      </c>
      <c r="H27" s="11">
        <v>1</v>
      </c>
      <c r="I27" s="296"/>
      <c r="J27" s="296"/>
      <c r="K27" s="293"/>
      <c r="L27" s="293"/>
      <c r="M27" s="12"/>
      <c r="N27" s="12"/>
    </row>
    <row r="28" spans="1:14" s="13" customFormat="1" ht="90.75" customHeight="1">
      <c r="A28" s="346"/>
      <c r="B28" s="70"/>
      <c r="C28" s="119" t="s">
        <v>58</v>
      </c>
      <c r="D28" s="307" t="s">
        <v>211</v>
      </c>
      <c r="E28" s="111" t="s">
        <v>75</v>
      </c>
      <c r="F28" s="156" t="s">
        <v>212</v>
      </c>
      <c r="G28" s="11">
        <v>1</v>
      </c>
      <c r="H28" s="11">
        <v>1</v>
      </c>
      <c r="I28" s="295">
        <f>AVERAGE(IF(OR($G28="N/A",$H28="N/A"),3,$G28),IF(OR($G29="N/A",$H29="N/A"),3,$G29),IF(OR($G30="N/A",$H30="N/A"),3,$G30))</f>
        <v>1</v>
      </c>
      <c r="J28" s="295">
        <f>AVERAGE(IF(OR($G28="N/A",$H28="N/A"),3,$H28),IF(OR($G29="N/A",$H29="N/A"),3,$H29),IF(OR($G30="N/A",$H30="N/A"),3,$H30))</f>
        <v>1</v>
      </c>
      <c r="K28" s="293"/>
      <c r="L28" s="293"/>
      <c r="M28" s="12"/>
      <c r="N28" s="12"/>
    </row>
    <row r="29" spans="1:14" s="13" customFormat="1" ht="90.75" customHeight="1">
      <c r="A29" s="346"/>
      <c r="B29" s="70"/>
      <c r="C29" s="157"/>
      <c r="D29" s="315"/>
      <c r="E29" s="111" t="s">
        <v>72</v>
      </c>
      <c r="F29" s="158" t="s">
        <v>213</v>
      </c>
      <c r="G29" s="11">
        <v>1</v>
      </c>
      <c r="H29" s="11">
        <v>1</v>
      </c>
      <c r="I29" s="333"/>
      <c r="J29" s="333"/>
      <c r="K29" s="293"/>
      <c r="L29" s="293"/>
      <c r="M29" s="12"/>
      <c r="N29" s="12"/>
    </row>
    <row r="30" spans="1:14" s="13" customFormat="1" ht="90.75" customHeight="1">
      <c r="A30" s="346"/>
      <c r="B30" s="159"/>
      <c r="C30" s="157"/>
      <c r="D30" s="328"/>
      <c r="E30" s="111" t="s">
        <v>72</v>
      </c>
      <c r="F30" s="160" t="s">
        <v>214</v>
      </c>
      <c r="G30" s="11">
        <v>1</v>
      </c>
      <c r="H30" s="11">
        <v>1</v>
      </c>
      <c r="I30" s="333"/>
      <c r="J30" s="333"/>
      <c r="K30" s="293"/>
      <c r="L30" s="293"/>
      <c r="M30" s="12"/>
      <c r="N30" s="12"/>
    </row>
    <row r="31" spans="1:14" s="13" customFormat="1" ht="90.75" customHeight="1">
      <c r="A31" s="335" t="s">
        <v>215</v>
      </c>
      <c r="B31" s="136"/>
      <c r="C31" s="119" t="s">
        <v>58</v>
      </c>
      <c r="D31" s="161" t="s">
        <v>216</v>
      </c>
      <c r="E31" s="111" t="s">
        <v>72</v>
      </c>
      <c r="F31" s="120" t="s">
        <v>217</v>
      </c>
      <c r="G31" s="11">
        <v>1</v>
      </c>
      <c r="H31" s="11">
        <v>1</v>
      </c>
      <c r="I31" s="64">
        <f>IF(OR($G31="N/A",$H31="N/A"),3,$G31)</f>
        <v>1</v>
      </c>
      <c r="J31" s="64">
        <f>IF(OR($G31="N/A",$H31="N/A"),3,$H31)</f>
        <v>1</v>
      </c>
      <c r="K31" s="292">
        <f>AVERAGE(I31,I32,I33,I34,I37,I39)</f>
        <v>1</v>
      </c>
      <c r="L31" s="292">
        <f>AVERAGE(J31,J32,J33,J34,J37,J39)</f>
        <v>1</v>
      </c>
      <c r="M31" s="12"/>
      <c r="N31" s="12"/>
    </row>
    <row r="32" spans="1:14" s="13" customFormat="1" ht="90.75" customHeight="1">
      <c r="A32" s="336"/>
      <c r="B32" s="162"/>
      <c r="C32" s="162"/>
      <c r="D32" s="163" t="s">
        <v>218</v>
      </c>
      <c r="E32" s="111" t="s">
        <v>72</v>
      </c>
      <c r="F32" s="164" t="s">
        <v>219</v>
      </c>
      <c r="G32" s="11">
        <v>1</v>
      </c>
      <c r="H32" s="11">
        <v>1</v>
      </c>
      <c r="I32" s="64">
        <f t="shared" ref="I32:I33" si="0">IF(OR($G32="N/A",$H32="N/A"),3,$G32)</f>
        <v>1</v>
      </c>
      <c r="J32" s="64">
        <f t="shared" ref="J32:J33" si="1">IF(OR($G32="N/A",$H32="N/A"),3,$H32)</f>
        <v>1</v>
      </c>
      <c r="K32" s="293"/>
      <c r="L32" s="293"/>
      <c r="M32" s="12"/>
      <c r="N32" s="12"/>
    </row>
    <row r="33" spans="1:14" s="13" customFormat="1" ht="90.75" customHeight="1">
      <c r="A33" s="336"/>
      <c r="B33" s="136"/>
      <c r="C33" s="159"/>
      <c r="D33" s="165" t="s">
        <v>220</v>
      </c>
      <c r="E33" s="111" t="s">
        <v>72</v>
      </c>
      <c r="F33" s="164" t="s">
        <v>221</v>
      </c>
      <c r="G33" s="11">
        <v>1</v>
      </c>
      <c r="H33" s="11">
        <v>1</v>
      </c>
      <c r="I33" s="64">
        <f t="shared" si="0"/>
        <v>1</v>
      </c>
      <c r="J33" s="64">
        <f t="shared" si="1"/>
        <v>1</v>
      </c>
      <c r="K33" s="293"/>
      <c r="L33" s="293"/>
      <c r="M33" s="12"/>
      <c r="N33" s="12"/>
    </row>
    <row r="34" spans="1:14" s="13" customFormat="1" ht="90.75" customHeight="1">
      <c r="A34" s="336"/>
      <c r="B34" s="136" t="s">
        <v>222</v>
      </c>
      <c r="C34" s="119" t="s">
        <v>58</v>
      </c>
      <c r="D34" s="339" t="s">
        <v>223</v>
      </c>
      <c r="E34" s="111" t="s">
        <v>75</v>
      </c>
      <c r="F34" s="166" t="s">
        <v>224</v>
      </c>
      <c r="G34" s="11">
        <v>1</v>
      </c>
      <c r="H34" s="11">
        <v>1</v>
      </c>
      <c r="I34" s="295">
        <f>AVERAGE(IF(OR($G34="N/A",$H34="N/A"),3,$G34),IF(OR($G35="N/A",$H35="N/A"),3,$G35),IF(OR($G36="N/A",$H36="N/A"),3,$G36))</f>
        <v>1</v>
      </c>
      <c r="J34" s="295">
        <f>AVERAGE(IF(OR($G34="N/A",$H34="N/A"),3,$H34),IF(OR($G35="N/A",$H35="N/A"),3,$H35),IF(OR($G36="N/A",$H36="N/A"),3,$H36))</f>
        <v>1</v>
      </c>
      <c r="K34" s="293"/>
      <c r="L34" s="293"/>
      <c r="M34" s="12"/>
      <c r="N34" s="12"/>
    </row>
    <row r="35" spans="1:14" s="13" customFormat="1" ht="90.75" customHeight="1">
      <c r="A35" s="336"/>
      <c r="B35" s="136"/>
      <c r="C35" s="119"/>
      <c r="D35" s="340"/>
      <c r="E35" s="111" t="s">
        <v>72</v>
      </c>
      <c r="F35" s="167" t="s">
        <v>225</v>
      </c>
      <c r="G35" s="11">
        <v>1</v>
      </c>
      <c r="H35" s="11">
        <v>1</v>
      </c>
      <c r="I35" s="333"/>
      <c r="J35" s="333"/>
      <c r="K35" s="293"/>
      <c r="L35" s="293"/>
      <c r="M35" s="12"/>
      <c r="N35" s="12"/>
    </row>
    <row r="36" spans="1:14" s="13" customFormat="1" ht="90.75" customHeight="1">
      <c r="A36" s="336"/>
      <c r="B36" s="136"/>
      <c r="C36" s="157"/>
      <c r="D36" s="340"/>
      <c r="E36" s="111" t="s">
        <v>72</v>
      </c>
      <c r="F36" s="168" t="s">
        <v>226</v>
      </c>
      <c r="G36" s="11">
        <v>1</v>
      </c>
      <c r="H36" s="11">
        <v>1</v>
      </c>
      <c r="I36" s="333"/>
      <c r="J36" s="333"/>
      <c r="K36" s="293"/>
      <c r="L36" s="293"/>
      <c r="M36" s="12"/>
      <c r="N36" s="12"/>
    </row>
    <row r="37" spans="1:14" s="13" customFormat="1" ht="90.75" customHeight="1">
      <c r="A37" s="336"/>
      <c r="B37" s="136"/>
      <c r="C37" s="157"/>
      <c r="D37" s="337" t="s">
        <v>227</v>
      </c>
      <c r="E37" s="111" t="s">
        <v>75</v>
      </c>
      <c r="F37" s="169" t="s">
        <v>228</v>
      </c>
      <c r="G37" s="11">
        <v>1</v>
      </c>
      <c r="H37" s="11">
        <v>1</v>
      </c>
      <c r="I37" s="295">
        <f>AVERAGE(IF(OR($G37="N/A",$H37="N/A"),3,$G37),IF(OR($G38="N/A",$H38="N/A"),3,$G38))</f>
        <v>1</v>
      </c>
      <c r="J37" s="295">
        <f>AVERAGE(IF(OR($G37="N/A",$H37="N/A"),3,$H37),IF(OR($G38="N/A",$H38="N/A"),3,$H38))</f>
        <v>1</v>
      </c>
      <c r="K37" s="293"/>
      <c r="L37" s="293"/>
      <c r="M37" s="12"/>
      <c r="N37" s="12"/>
    </row>
    <row r="38" spans="1:14" s="13" customFormat="1" ht="90.75" customHeight="1">
      <c r="A38" s="336"/>
      <c r="B38" s="136"/>
      <c r="C38" s="157"/>
      <c r="D38" s="341"/>
      <c r="E38" s="111" t="s">
        <v>72</v>
      </c>
      <c r="F38" s="160" t="s">
        <v>229</v>
      </c>
      <c r="G38" s="11">
        <v>1</v>
      </c>
      <c r="H38" s="11">
        <v>1</v>
      </c>
      <c r="I38" s="296"/>
      <c r="J38" s="296"/>
      <c r="K38" s="293"/>
      <c r="L38" s="293"/>
      <c r="M38" s="12"/>
      <c r="N38" s="12"/>
    </row>
    <row r="39" spans="1:14" s="13" customFormat="1" ht="90.75" customHeight="1">
      <c r="A39" s="336"/>
      <c r="B39" s="136"/>
      <c r="C39" s="157"/>
      <c r="D39" s="337" t="s">
        <v>230</v>
      </c>
      <c r="E39" s="111" t="s">
        <v>72</v>
      </c>
      <c r="F39" s="169" t="s">
        <v>231</v>
      </c>
      <c r="G39" s="11">
        <v>1</v>
      </c>
      <c r="H39" s="11">
        <v>1</v>
      </c>
      <c r="I39" s="295">
        <f>AVERAGE(IF(OR($G39="N/A",$H39="N/A"),3,$G39),IF(OR($G40="N/A",$H40="N/A"),3,$G40))</f>
        <v>1</v>
      </c>
      <c r="J39" s="295">
        <f>AVERAGE(IF(OR($G39="N/A",$H39="N/A"),3,$H39),IF(OR($G40="N/A",$H40="N/A"),3,$H40))</f>
        <v>1</v>
      </c>
      <c r="K39" s="293"/>
      <c r="L39" s="293"/>
      <c r="M39" s="12"/>
      <c r="N39" s="12"/>
    </row>
    <row r="40" spans="1:14" s="13" customFormat="1" ht="90.75" customHeight="1">
      <c r="A40" s="336"/>
      <c r="B40" s="170"/>
      <c r="C40" s="157"/>
      <c r="D40" s="338"/>
      <c r="E40" s="111" t="s">
        <v>72</v>
      </c>
      <c r="F40" s="160" t="s">
        <v>232</v>
      </c>
      <c r="G40" s="11">
        <v>1</v>
      </c>
      <c r="H40" s="11">
        <v>1</v>
      </c>
      <c r="I40" s="333"/>
      <c r="J40" s="333"/>
      <c r="K40" s="293"/>
      <c r="L40" s="293"/>
      <c r="M40" s="12"/>
      <c r="N40" s="12"/>
    </row>
    <row r="41" spans="1:14" s="13" customFormat="1" ht="90.75" customHeight="1">
      <c r="A41" s="335" t="s">
        <v>233</v>
      </c>
      <c r="B41" s="136"/>
      <c r="C41" s="119" t="s">
        <v>58</v>
      </c>
      <c r="D41" s="337" t="s">
        <v>234</v>
      </c>
      <c r="E41" s="111" t="s">
        <v>75</v>
      </c>
      <c r="F41" s="156" t="s">
        <v>235</v>
      </c>
      <c r="G41" s="11">
        <v>1</v>
      </c>
      <c r="H41" s="11">
        <v>1</v>
      </c>
      <c r="I41" s="295">
        <f>AVERAGE(IF(OR($G41="N/A",$H41="N/A"),3,$G41),IF(OR($G42="N/A",$H42="N/A"),3,$G42),IF(OR($G43="N/A",$H43="N/A"),3,$G43),IF(OR($G44="N/A",$H44="N/A"),3,$G44))</f>
        <v>1</v>
      </c>
      <c r="J41" s="295">
        <f>AVERAGE(IF(OR($G41="N/A",$H41="N/A"),3,$H41),IF(OR($G42="N/A",$H42="N/A"),3,$H42),IF(OR($G43="N/A",$H43="N/A"),3,$H43),IF(OR($G44="N/A",$H44="N/A"),3,$H44))</f>
        <v>1</v>
      </c>
      <c r="K41" s="292">
        <f>AVERAGE(I41,I45)</f>
        <v>1</v>
      </c>
      <c r="L41" s="292">
        <f>AVERAGE(J41,J45)</f>
        <v>1</v>
      </c>
      <c r="M41" s="12"/>
      <c r="N41" s="12"/>
    </row>
    <row r="42" spans="1:14" s="13" customFormat="1" ht="90.75" customHeight="1">
      <c r="A42" s="336"/>
      <c r="B42" s="136"/>
      <c r="C42" s="119" t="s">
        <v>58</v>
      </c>
      <c r="D42" s="338"/>
      <c r="E42" s="111" t="s">
        <v>75</v>
      </c>
      <c r="F42" s="171" t="s">
        <v>236</v>
      </c>
      <c r="G42" s="11">
        <v>1</v>
      </c>
      <c r="H42" s="11">
        <v>1</v>
      </c>
      <c r="I42" s="333"/>
      <c r="J42" s="333"/>
      <c r="K42" s="293"/>
      <c r="L42" s="293"/>
      <c r="M42" s="12"/>
      <c r="N42" s="12"/>
    </row>
    <row r="43" spans="1:14" s="13" customFormat="1" ht="90.75" customHeight="1">
      <c r="A43" s="336"/>
      <c r="B43" s="136"/>
      <c r="C43" s="119" t="s">
        <v>58</v>
      </c>
      <c r="D43" s="338"/>
      <c r="E43" s="111" t="s">
        <v>72</v>
      </c>
      <c r="F43" s="145" t="s">
        <v>237</v>
      </c>
      <c r="G43" s="11">
        <v>1</v>
      </c>
      <c r="H43" s="11">
        <v>1</v>
      </c>
      <c r="I43" s="333"/>
      <c r="J43" s="333"/>
      <c r="K43" s="293"/>
      <c r="L43" s="293"/>
      <c r="M43" s="12"/>
      <c r="N43" s="12"/>
    </row>
    <row r="44" spans="1:14" s="13" customFormat="1" ht="90.75" customHeight="1">
      <c r="A44" s="336"/>
      <c r="B44" s="136"/>
      <c r="C44" s="119" t="s">
        <v>58</v>
      </c>
      <c r="D44" s="338"/>
      <c r="E44" s="111" t="s">
        <v>72</v>
      </c>
      <c r="F44" s="146" t="s">
        <v>238</v>
      </c>
      <c r="G44" s="11">
        <v>1</v>
      </c>
      <c r="H44" s="11">
        <v>1</v>
      </c>
      <c r="I44" s="333"/>
      <c r="J44" s="333"/>
      <c r="K44" s="293"/>
      <c r="L44" s="293"/>
      <c r="M44" s="12"/>
      <c r="N44" s="12"/>
    </row>
    <row r="45" spans="1:14" s="13" customFormat="1" ht="90.75" customHeight="1">
      <c r="A45" s="336"/>
      <c r="B45" s="136"/>
      <c r="C45" s="157"/>
      <c r="D45" s="172" t="s">
        <v>239</v>
      </c>
      <c r="E45" s="111" t="s">
        <v>72</v>
      </c>
      <c r="F45" s="164" t="s">
        <v>240</v>
      </c>
      <c r="G45" s="11">
        <v>1</v>
      </c>
      <c r="H45" s="11">
        <v>1</v>
      </c>
      <c r="I45" s="295">
        <f>AVERAGE(IF(OR($G45="N/A",$H45="N/A"),3,$G45),IF(OR($G46="N/A",$H46="N/A"),3,$G46))</f>
        <v>1</v>
      </c>
      <c r="J45" s="295">
        <f>AVERAGE(IF(OR($G45="N/A",$H45="N/A"),3,$H45),IF(OR($G46="N/A",$H46="N/A"),3,$H46))</f>
        <v>1</v>
      </c>
      <c r="K45" s="293"/>
      <c r="L45" s="293"/>
      <c r="M45" s="12"/>
      <c r="N45" s="12"/>
    </row>
    <row r="46" spans="1:14" s="13" customFormat="1" ht="90.75" customHeight="1">
      <c r="A46" s="336"/>
      <c r="B46" s="139" t="s">
        <v>241</v>
      </c>
      <c r="C46" s="159"/>
      <c r="D46" s="163" t="s">
        <v>242</v>
      </c>
      <c r="E46" s="61" t="s">
        <v>72</v>
      </c>
      <c r="F46" s="173" t="s">
        <v>243</v>
      </c>
      <c r="G46" s="11">
        <v>1</v>
      </c>
      <c r="H46" s="11">
        <v>1</v>
      </c>
      <c r="I46" s="296"/>
      <c r="J46" s="296"/>
      <c r="K46" s="294"/>
      <c r="L46" s="294"/>
      <c r="M46" s="12"/>
      <c r="N46" s="12"/>
    </row>
  </sheetData>
  <sheetProtection algorithmName="SHA-512" hashValue="7/cTCVllV9EWl1ESsEE+z1Ipxb+Q6pH/KMQgyVrLUVANHyvf3FHK8HhrQEYstIhFy79brRQ+IqM5gUB0WrdIJg==" saltValue="G9d6X9QGL4BzWZESb93dCg==" spinCount="100000" sheet="1" formatColumns="0" formatRows="0" insertColumns="0" insertRows="0" insertHyperlinks="0" sort="0" autoFilter="0" pivotTables="0"/>
  <autoFilter ref="A2:N46" xr:uid="{FA7079F6-CB49-47A8-A25A-3B781F9DA934}"/>
  <mergeCells count="55">
    <mergeCell ref="A1:B1"/>
    <mergeCell ref="K41:K46"/>
    <mergeCell ref="L41:L46"/>
    <mergeCell ref="K18:K23"/>
    <mergeCell ref="L18:L23"/>
    <mergeCell ref="K24:K30"/>
    <mergeCell ref="L24:L30"/>
    <mergeCell ref="K31:K40"/>
    <mergeCell ref="L31:L40"/>
    <mergeCell ref="I45:I46"/>
    <mergeCell ref="A3:A17"/>
    <mergeCell ref="D18:D20"/>
    <mergeCell ref="D21:D23"/>
    <mergeCell ref="A18:A23"/>
    <mergeCell ref="D24:D27"/>
    <mergeCell ref="A24:A30"/>
    <mergeCell ref="D3:D4"/>
    <mergeCell ref="D6:D8"/>
    <mergeCell ref="D9:D15"/>
    <mergeCell ref="D16:D17"/>
    <mergeCell ref="I41:I44"/>
    <mergeCell ref="I21:I23"/>
    <mergeCell ref="J41:J44"/>
    <mergeCell ref="I37:I38"/>
    <mergeCell ref="J37:J38"/>
    <mergeCell ref="D39:D40"/>
    <mergeCell ref="I39:I40"/>
    <mergeCell ref="J39:J40"/>
    <mergeCell ref="A31:A40"/>
    <mergeCell ref="D41:D44"/>
    <mergeCell ref="A41:A46"/>
    <mergeCell ref="D28:D30"/>
    <mergeCell ref="D34:D36"/>
    <mergeCell ref="D37:D38"/>
    <mergeCell ref="J21:J23"/>
    <mergeCell ref="I24:I27"/>
    <mergeCell ref="J24:J27"/>
    <mergeCell ref="I28:I30"/>
    <mergeCell ref="J28:J30"/>
    <mergeCell ref="J45:J46"/>
    <mergeCell ref="G1:N1"/>
    <mergeCell ref="I3:I4"/>
    <mergeCell ref="J3:J4"/>
    <mergeCell ref="K3:K17"/>
    <mergeCell ref="L3:L17"/>
    <mergeCell ref="I6:I8"/>
    <mergeCell ref="J6:J8"/>
    <mergeCell ref="I9:I15"/>
    <mergeCell ref="J9:J15"/>
    <mergeCell ref="I16:I17"/>
    <mergeCell ref="J16:J17"/>
    <mergeCell ref="I34:I36"/>
    <mergeCell ref="J34:J36"/>
    <mergeCell ref="I18:I20"/>
    <mergeCell ref="J18:J20"/>
  </mergeCells>
  <conditionalFormatting sqref="G3:H46">
    <cfRule type="expression" dxfId="11" priority="1">
      <formula>AND(NA_Count&gt;3,COUNTIF($G3:$H3,"N/A")&gt;0)</formula>
    </cfRule>
  </conditionalFormatting>
  <dataValidations count="1">
    <dataValidation type="list" allowBlank="1" showInputMessage="1" showErrorMessage="1" sqref="G45:H46 G4:H6 G13:H27 G29:H30 G32:H33 G35:H40" xr:uid="{7A8D5BC2-1307-4E16-A0AB-116CABAB5E26}">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45639EA-DA60-4712-8B3C-C8AA1A9CDD10}">
          <x14:formula1>
            <xm:f>Sheet1!$B$2:$B$6</xm:f>
          </x14:formula1>
          <xm:sqref>G3:H3 G7:H12 G28:H28 G31:H31 G34:H34 G41:H44</xm:sqref>
        </x14:dataValidation>
        <x14:dataValidation type="list" allowBlank="1" showInputMessage="1" showErrorMessage="1" xr:uid="{81885628-088F-4693-86A0-782E9DC55B41}">
          <x14:formula1>
            <xm:f>Sheet1!$C$2:$C$3</xm:f>
          </x14:formula1>
          <xm:sqref>E3:E46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N17"/>
  <sheetViews>
    <sheetView showGridLines="0" zoomScaleNormal="100" workbookViewId="0">
      <pane xSplit="6" ySplit="2" topLeftCell="J9" activePane="bottomRight" state="frozenSplit"/>
      <selection pane="bottomRight" activeCell="M3" sqref="M3:N16"/>
      <selection pane="bottomLeft" activeCell="M5" sqref="M5"/>
      <selection pane="topRight" activeCell="M5" sqref="M5"/>
    </sheetView>
  </sheetViews>
  <sheetFormatPr defaultColWidth="8.85546875" defaultRowHeight="15"/>
  <cols>
    <col min="1" max="1" width="30.28515625" customWidth="1"/>
    <col min="2" max="3" width="17.28515625" customWidth="1"/>
    <col min="4" max="4" width="33.28515625" customWidth="1"/>
    <col min="5" max="5" width="17.28515625" customWidth="1"/>
    <col min="6" max="6" width="47.42578125" customWidth="1"/>
    <col min="7" max="7" width="13.28515625" customWidth="1"/>
    <col min="8" max="8" width="13.42578125" customWidth="1"/>
    <col min="9" max="12" width="15.7109375" style="5" customWidth="1"/>
    <col min="13" max="14" width="60.7109375" customWidth="1"/>
  </cols>
  <sheetData>
    <row r="1" spans="1:14" ht="31.5"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59.25" customHeight="1">
      <c r="A2" s="54" t="s">
        <v>56</v>
      </c>
      <c r="B2" s="54" t="s">
        <v>57</v>
      </c>
      <c r="C2" s="54" t="s">
        <v>58</v>
      </c>
      <c r="D2" s="54" t="s">
        <v>59</v>
      </c>
      <c r="E2" s="54" t="s">
        <v>60</v>
      </c>
      <c r="F2" s="54" t="s">
        <v>61</v>
      </c>
      <c r="G2" s="56" t="s">
        <v>62</v>
      </c>
      <c r="H2" s="56" t="s">
        <v>63</v>
      </c>
      <c r="I2" s="56" t="s">
        <v>64</v>
      </c>
      <c r="J2" s="56" t="s">
        <v>65</v>
      </c>
      <c r="K2" s="56" t="s">
        <v>66</v>
      </c>
      <c r="L2" s="56" t="s">
        <v>67</v>
      </c>
      <c r="M2" s="57" t="s">
        <v>68</v>
      </c>
      <c r="N2" s="57" t="s">
        <v>69</v>
      </c>
    </row>
    <row r="3" spans="1:14" ht="78" customHeight="1">
      <c r="A3" s="348" t="s">
        <v>244</v>
      </c>
      <c r="B3" s="70"/>
      <c r="C3" s="70"/>
      <c r="D3" s="342" t="s">
        <v>245</v>
      </c>
      <c r="E3" s="174" t="s">
        <v>75</v>
      </c>
      <c r="F3" s="144" t="s">
        <v>246</v>
      </c>
      <c r="G3" s="11">
        <v>1</v>
      </c>
      <c r="H3" s="11">
        <v>1</v>
      </c>
      <c r="I3" s="297">
        <f>AVERAGE(IF(OR($G3="N/A",$H3="N/A"),3,$G3),IF(OR($G4="N/A",$H4="N/A"),3,$G4),IF(OR($G5="N/A",$H5="N/A"),3,$G5))</f>
        <v>1</v>
      </c>
      <c r="J3" s="297">
        <f>AVERAGE(IF(OR($G3="N/A",$H3="N/A"),3,$H3),IF(OR($G4="N/A",$H4="N/A"),3,$H4),IF(OR($G5="N/A",$H5="N/A"),3,$H5))</f>
        <v>1</v>
      </c>
      <c r="K3" s="292">
        <f>AVERAGE(I3,I6,I7,I9,I11)</f>
        <v>1</v>
      </c>
      <c r="L3" s="292">
        <f>AVERAGE(J3,J6,J7,J9,J11)</f>
        <v>1</v>
      </c>
      <c r="M3" s="12"/>
      <c r="N3" s="12"/>
    </row>
    <row r="4" spans="1:14" ht="78" customHeight="1">
      <c r="A4" s="349"/>
      <c r="B4" s="70"/>
      <c r="C4" s="119" t="s">
        <v>58</v>
      </c>
      <c r="D4" s="343"/>
      <c r="E4" s="174" t="s">
        <v>75</v>
      </c>
      <c r="F4" s="175" t="s">
        <v>247</v>
      </c>
      <c r="G4" s="11">
        <v>1</v>
      </c>
      <c r="H4" s="11">
        <v>1</v>
      </c>
      <c r="I4" s="297"/>
      <c r="J4" s="297"/>
      <c r="K4" s="293"/>
      <c r="L4" s="293"/>
      <c r="M4" s="12"/>
      <c r="N4" s="12"/>
    </row>
    <row r="5" spans="1:14" ht="78" customHeight="1">
      <c r="A5" s="349"/>
      <c r="B5" s="70"/>
      <c r="C5" s="119" t="s">
        <v>58</v>
      </c>
      <c r="D5" s="343"/>
      <c r="E5" s="174" t="s">
        <v>72</v>
      </c>
      <c r="F5" s="176" t="s">
        <v>248</v>
      </c>
      <c r="G5" s="11">
        <v>1</v>
      </c>
      <c r="H5" s="11">
        <v>1</v>
      </c>
      <c r="I5" s="297"/>
      <c r="J5" s="297"/>
      <c r="K5" s="293"/>
      <c r="L5" s="293"/>
      <c r="M5" s="12"/>
      <c r="N5" s="12"/>
    </row>
    <row r="6" spans="1:14" ht="78" customHeight="1">
      <c r="A6" s="349"/>
      <c r="B6" s="70"/>
      <c r="C6" s="70"/>
      <c r="D6" s="97" t="s">
        <v>249</v>
      </c>
      <c r="E6" s="174" t="s">
        <v>72</v>
      </c>
      <c r="F6" s="144" t="s">
        <v>250</v>
      </c>
      <c r="G6" s="11">
        <v>1</v>
      </c>
      <c r="H6" s="11">
        <v>1</v>
      </c>
      <c r="I6" s="92">
        <f>IF(OR($G6="N/A",$H6="N/A"),3,$G6)</f>
        <v>1</v>
      </c>
      <c r="J6" s="92">
        <f>IF(OR($G6="N/A",$H6="N/A"),3,$H6)</f>
        <v>1</v>
      </c>
      <c r="K6" s="293"/>
      <c r="L6" s="293"/>
      <c r="M6" s="12"/>
      <c r="N6" s="12"/>
    </row>
    <row r="7" spans="1:14" ht="78" customHeight="1">
      <c r="A7" s="349"/>
      <c r="B7" s="70"/>
      <c r="C7" s="70"/>
      <c r="D7" s="342" t="s">
        <v>251</v>
      </c>
      <c r="E7" s="174" t="s">
        <v>75</v>
      </c>
      <c r="F7" s="144" t="s">
        <v>252</v>
      </c>
      <c r="G7" s="11">
        <v>1</v>
      </c>
      <c r="H7" s="11">
        <v>1</v>
      </c>
      <c r="I7" s="295">
        <f>AVERAGE(IF(OR($G7="N/A",$H7="N/A"),3,$G7),IF(OR($G8="N/A",$H8="N/A"),3,$G8))</f>
        <v>1</v>
      </c>
      <c r="J7" s="295">
        <f>AVERAGE(IF(OR($G7="N/A",$H7="N/A"),3,$H7),IF(OR($G8="N/A",$H8="N/A"),3,$H8))</f>
        <v>1</v>
      </c>
      <c r="K7" s="293"/>
      <c r="L7" s="293"/>
      <c r="M7" s="12"/>
      <c r="N7" s="12"/>
    </row>
    <row r="8" spans="1:14" ht="78" customHeight="1">
      <c r="A8" s="349"/>
      <c r="B8" s="70"/>
      <c r="C8" s="70"/>
      <c r="D8" s="351"/>
      <c r="E8" s="174" t="s">
        <v>72</v>
      </c>
      <c r="F8" s="177" t="s">
        <v>253</v>
      </c>
      <c r="G8" s="11">
        <v>1</v>
      </c>
      <c r="H8" s="11">
        <v>1</v>
      </c>
      <c r="I8" s="296"/>
      <c r="J8" s="296"/>
      <c r="K8" s="293"/>
      <c r="L8" s="293"/>
      <c r="M8" s="12"/>
      <c r="N8" s="12"/>
    </row>
    <row r="9" spans="1:14" ht="78" customHeight="1">
      <c r="A9" s="349"/>
      <c r="B9" s="70"/>
      <c r="C9" s="70"/>
      <c r="D9" s="342" t="s">
        <v>254</v>
      </c>
      <c r="E9" s="174" t="s">
        <v>72</v>
      </c>
      <c r="F9" s="149" t="s">
        <v>255</v>
      </c>
      <c r="G9" s="11">
        <v>1</v>
      </c>
      <c r="H9" s="11">
        <v>1</v>
      </c>
      <c r="I9" s="295">
        <f>AVERAGE(IF(OR($G9="N/A",$H9="N/A"),3,$G9),IF(OR($G10="N/A",$H10="N/A"),3,$G10))</f>
        <v>1</v>
      </c>
      <c r="J9" s="295">
        <f>AVERAGE(IF(OR($G9="N/A",$H9="N/A"),3,$H9),IF(OR($G10="N/A",$H10="N/A"),3,$H10))</f>
        <v>1</v>
      </c>
      <c r="K9" s="293"/>
      <c r="L9" s="293"/>
      <c r="M9" s="12"/>
      <c r="N9" s="12"/>
    </row>
    <row r="10" spans="1:14" ht="78" customHeight="1">
      <c r="A10" s="349"/>
      <c r="B10" s="70"/>
      <c r="C10" s="70"/>
      <c r="D10" s="351"/>
      <c r="E10" s="174" t="s">
        <v>72</v>
      </c>
      <c r="F10" s="99" t="s">
        <v>256</v>
      </c>
      <c r="G10" s="11">
        <v>1</v>
      </c>
      <c r="H10" s="11">
        <v>1</v>
      </c>
      <c r="I10" s="334"/>
      <c r="J10" s="334"/>
      <c r="K10" s="293"/>
      <c r="L10" s="293"/>
      <c r="M10" s="12"/>
      <c r="N10" s="12"/>
    </row>
    <row r="11" spans="1:14" ht="78" customHeight="1">
      <c r="A11" s="349"/>
      <c r="B11" s="75"/>
      <c r="C11" s="70"/>
      <c r="D11" s="137" t="s">
        <v>257</v>
      </c>
      <c r="E11" s="174" t="s">
        <v>72</v>
      </c>
      <c r="F11" s="113" t="s">
        <v>258</v>
      </c>
      <c r="G11" s="11">
        <v>1</v>
      </c>
      <c r="H11" s="11">
        <v>1</v>
      </c>
      <c r="I11" s="178">
        <f>IF(OR($G11="N/A",$H11="N/A"),3,$G11)</f>
        <v>1</v>
      </c>
      <c r="J11" s="178">
        <f>IF(OR($G11="N/A",$H11="N/A"),3,$H11)</f>
        <v>1</v>
      </c>
      <c r="K11" s="293"/>
      <c r="L11" s="293"/>
      <c r="M11" s="12"/>
      <c r="N11" s="12"/>
    </row>
    <row r="12" spans="1:14" ht="78" customHeight="1">
      <c r="A12" s="459" t="s">
        <v>259</v>
      </c>
      <c r="B12" s="70"/>
      <c r="C12" s="106"/>
      <c r="D12" s="97" t="s">
        <v>260</v>
      </c>
      <c r="E12" s="174" t="s">
        <v>72</v>
      </c>
      <c r="F12" s="179" t="s">
        <v>261</v>
      </c>
      <c r="G12" s="11">
        <v>1</v>
      </c>
      <c r="H12" s="11">
        <v>1</v>
      </c>
      <c r="I12" s="64">
        <f>IF(OR($G12="N/A",$H12="N/A"),3,$G12)</f>
        <v>1</v>
      </c>
      <c r="J12" s="64">
        <f>IF(OR($G12="N/A",$H12="N/A"),3,$H12)</f>
        <v>1</v>
      </c>
      <c r="K12" s="292">
        <f>AVERAGE(I12,I13,I15,I16)</f>
        <v>1</v>
      </c>
      <c r="L12" s="292">
        <f>AVERAGE(J12,J13,J15,J16)</f>
        <v>1</v>
      </c>
      <c r="M12" s="12"/>
      <c r="N12" s="12"/>
    </row>
    <row r="13" spans="1:14" ht="78" customHeight="1">
      <c r="A13" s="349"/>
      <c r="B13" s="70"/>
      <c r="C13" s="119" t="s">
        <v>58</v>
      </c>
      <c r="D13" s="342" t="s">
        <v>262</v>
      </c>
      <c r="E13" s="174" t="s">
        <v>75</v>
      </c>
      <c r="F13" s="166" t="s">
        <v>263</v>
      </c>
      <c r="G13" s="11">
        <v>1</v>
      </c>
      <c r="H13" s="11">
        <v>1</v>
      </c>
      <c r="I13" s="295">
        <f>AVERAGE(IF(OR($G13="N/A",$H13="N/A"),3,$G13),IF(OR($G14="N/A",$H14="N/A"),3,$G14))</f>
        <v>1</v>
      </c>
      <c r="J13" s="295">
        <f>AVERAGE(IF(OR($G13="N/A",$H13="N/A"),3,$H13),IF(OR($G14="N/A",$H14="N/A"),3,$H14))</f>
        <v>1</v>
      </c>
      <c r="K13" s="293"/>
      <c r="L13" s="293"/>
      <c r="M13" s="12"/>
      <c r="N13" s="12"/>
    </row>
    <row r="14" spans="1:14" ht="78" customHeight="1">
      <c r="A14" s="349"/>
      <c r="B14" s="70"/>
      <c r="C14" s="70"/>
      <c r="D14" s="343"/>
      <c r="E14" s="174" t="s">
        <v>72</v>
      </c>
      <c r="F14" s="104" t="s">
        <v>264</v>
      </c>
      <c r="G14" s="11">
        <v>1</v>
      </c>
      <c r="H14" s="11">
        <v>1</v>
      </c>
      <c r="I14" s="296"/>
      <c r="J14" s="296"/>
      <c r="K14" s="293"/>
      <c r="L14" s="293"/>
      <c r="M14" s="12"/>
      <c r="N14" s="12"/>
    </row>
    <row r="15" spans="1:14" ht="78" customHeight="1">
      <c r="A15" s="349"/>
      <c r="B15" s="70"/>
      <c r="C15" s="70"/>
      <c r="D15" s="97" t="s">
        <v>265</v>
      </c>
      <c r="E15" s="174" t="s">
        <v>72</v>
      </c>
      <c r="F15" s="180" t="s">
        <v>266</v>
      </c>
      <c r="G15" s="11">
        <v>1</v>
      </c>
      <c r="H15" s="11">
        <v>1</v>
      </c>
      <c r="I15" s="131">
        <f>IF(OR($G15="N/A",$H15="N/A"),3,$G15)</f>
        <v>1</v>
      </c>
      <c r="J15" s="131">
        <f>IF(OR($G15="N/A",$H15="N/A"),3,$H15)</f>
        <v>1</v>
      </c>
      <c r="K15" s="293"/>
      <c r="L15" s="293"/>
      <c r="M15" s="12"/>
      <c r="N15" s="12"/>
    </row>
    <row r="16" spans="1:14" ht="78" customHeight="1">
      <c r="A16" s="350"/>
      <c r="B16" s="75"/>
      <c r="C16" s="75"/>
      <c r="D16" s="62" t="s">
        <v>267</v>
      </c>
      <c r="E16" s="63" t="s">
        <v>72</v>
      </c>
      <c r="F16" s="115" t="s">
        <v>268</v>
      </c>
      <c r="G16" s="11">
        <v>1</v>
      </c>
      <c r="H16" s="11">
        <v>1</v>
      </c>
      <c r="I16" s="131">
        <f>IF(OR($G16="N/A",$H16="N/A"),3,$G16)</f>
        <v>1</v>
      </c>
      <c r="J16" s="131">
        <f>IF(OR($G16="N/A",$H16="N/A"),3,$H16)</f>
        <v>1</v>
      </c>
      <c r="K16" s="294"/>
      <c r="L16" s="294"/>
      <c r="M16" s="12"/>
      <c r="N16" s="12"/>
    </row>
    <row r="17" spans="6:6">
      <c r="F17" s="15"/>
    </row>
  </sheetData>
  <sheetProtection algorithmName="SHA-512" hashValue="tULHNvnsUnVhLeWRpzYw6Bh3addm3MOyzJ8dps2DBy2OfN47GzwVrmABk52SLyaKdWUst8YNY1xF+OB46BDO5g==" saltValue="VVcUkP8at/Kdi+4aO7V/uQ==" spinCount="100000" sheet="1" formatColumns="0" formatRows="0" insertColumns="0" insertRows="0" insertHyperlinks="0" sort="0" autoFilter="0" pivotTables="0"/>
  <autoFilter ref="A2:N16" xr:uid="{FA7079F6-CB49-47A8-A25A-3B781F9DA934}"/>
  <mergeCells count="20">
    <mergeCell ref="D13:D14"/>
    <mergeCell ref="A12:A16"/>
    <mergeCell ref="D3:D5"/>
    <mergeCell ref="D7:D8"/>
    <mergeCell ref="D9:D10"/>
    <mergeCell ref="I13:I14"/>
    <mergeCell ref="J13:J14"/>
    <mergeCell ref="K3:K11"/>
    <mergeCell ref="L3:L11"/>
    <mergeCell ref="K12:K16"/>
    <mergeCell ref="L12:L16"/>
    <mergeCell ref="I7:I8"/>
    <mergeCell ref="J7:J8"/>
    <mergeCell ref="I9:I10"/>
    <mergeCell ref="J9:J10"/>
    <mergeCell ref="G1:N1"/>
    <mergeCell ref="I3:I5"/>
    <mergeCell ref="J3:J5"/>
    <mergeCell ref="A1:B1"/>
    <mergeCell ref="A3:A11"/>
  </mergeCells>
  <conditionalFormatting sqref="G3:H16">
    <cfRule type="expression" dxfId="10" priority="1">
      <formula>AND(NA_Count&gt;3,COUNTIF($G3:$H3,"N/A")&gt;0)</formula>
    </cfRule>
  </conditionalFormatting>
  <dataValidations count="1">
    <dataValidation type="list" allowBlank="1" showInputMessage="1" showErrorMessage="1" sqref="G14:H16 G3:H3 G6:H12" xr:uid="{0E9D04CD-0952-4240-BE11-8C2A82943E5D}">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0F73090-5626-4819-8921-8A75756FF07E}">
          <x14:formula1>
            <xm:f>Sheet1!$B$2:$B$6</xm:f>
          </x14:formula1>
          <xm:sqref>G4:H5 G13:H13</xm:sqref>
        </x14:dataValidation>
        <x14:dataValidation type="list" allowBlank="1" showInputMessage="1" showErrorMessage="1" xr:uid="{50B92918-7EA0-47FD-ADA7-23EBF6247F52}">
          <x14:formula1>
            <xm:f>Sheet1!$C$2:$C$3</xm:f>
          </x14:formula1>
          <xm:sqref>E3:E16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N12"/>
  <sheetViews>
    <sheetView showGridLines="0" zoomScale="110" zoomScaleNormal="110" workbookViewId="0">
      <pane xSplit="6" ySplit="2" topLeftCell="K4" activePane="bottomRight" state="frozen"/>
      <selection pane="bottomRight" activeCell="M3" sqref="M3:N11"/>
      <selection pane="bottomLeft" activeCell="M5" sqref="M5"/>
      <selection pane="topRight" activeCell="M5" sqref="M5"/>
    </sheetView>
  </sheetViews>
  <sheetFormatPr defaultColWidth="8.85546875" defaultRowHeight="15"/>
  <cols>
    <col min="1" max="1" width="30.28515625" customWidth="1"/>
    <col min="2" max="3" width="17.28515625" customWidth="1"/>
    <col min="4" max="4" width="29" customWidth="1"/>
    <col min="5" max="5" width="17.28515625" customWidth="1"/>
    <col min="6" max="6" width="41.28515625" customWidth="1"/>
    <col min="7" max="7" width="13.28515625" customWidth="1"/>
    <col min="8" max="8" width="13.42578125" customWidth="1"/>
    <col min="9" max="12" width="15.7109375" style="5" customWidth="1"/>
    <col min="13" max="14" width="60.7109375" customWidth="1"/>
  </cols>
  <sheetData>
    <row r="1" spans="1:14" ht="30"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66" customHeight="1">
      <c r="A2" s="54" t="s">
        <v>56</v>
      </c>
      <c r="B2" s="54" t="s">
        <v>57</v>
      </c>
      <c r="C2" s="54" t="s">
        <v>58</v>
      </c>
      <c r="D2" s="54" t="s">
        <v>59</v>
      </c>
      <c r="E2" s="54" t="s">
        <v>60</v>
      </c>
      <c r="F2" s="54" t="s">
        <v>61</v>
      </c>
      <c r="G2" s="56" t="s">
        <v>62</v>
      </c>
      <c r="H2" s="56" t="s">
        <v>63</v>
      </c>
      <c r="I2" s="56" t="s">
        <v>64</v>
      </c>
      <c r="J2" s="56" t="s">
        <v>65</v>
      </c>
      <c r="K2" s="56" t="s">
        <v>66</v>
      </c>
      <c r="L2" s="56" t="s">
        <v>67</v>
      </c>
      <c r="M2" s="57" t="s">
        <v>68</v>
      </c>
      <c r="N2" s="57" t="s">
        <v>69</v>
      </c>
    </row>
    <row r="3" spans="1:14" ht="73.5" customHeight="1">
      <c r="A3" s="352" t="s">
        <v>269</v>
      </c>
      <c r="B3" s="96"/>
      <c r="C3" s="79"/>
      <c r="D3" s="354" t="s">
        <v>270</v>
      </c>
      <c r="E3" s="181" t="s">
        <v>75</v>
      </c>
      <c r="F3" s="144" t="s">
        <v>271</v>
      </c>
      <c r="G3" s="11">
        <v>1</v>
      </c>
      <c r="H3" s="11">
        <v>1</v>
      </c>
      <c r="I3" s="295">
        <f>AVERAGE(IF(OR($G3="N/A",$H3="N/A"),3,$G3),IF(OR($G4="N/A",$H4="N/A"),3,$G4))</f>
        <v>1</v>
      </c>
      <c r="J3" s="295">
        <f>AVERAGE(IF(OR($G3="N/A",$H3="N/A"),3,$H3),IF(OR($G4="N/A",$H4="N/A"),3,$H4))</f>
        <v>1</v>
      </c>
      <c r="K3" s="292">
        <f>AVERAGE(I3,I5,I6,I7)</f>
        <v>1</v>
      </c>
      <c r="L3" s="292">
        <f>AVERAGE(J3,J5,J6,J7)</f>
        <v>1</v>
      </c>
      <c r="M3" s="12"/>
      <c r="N3" s="12"/>
    </row>
    <row r="4" spans="1:14" ht="73.5" customHeight="1">
      <c r="A4" s="356"/>
      <c r="B4" s="96"/>
      <c r="C4" s="96"/>
      <c r="D4" s="355"/>
      <c r="E4" s="181" t="s">
        <v>72</v>
      </c>
      <c r="F4" s="177" t="s">
        <v>272</v>
      </c>
      <c r="G4" s="11">
        <v>1</v>
      </c>
      <c r="H4" s="11">
        <v>1</v>
      </c>
      <c r="I4" s="296"/>
      <c r="J4" s="296"/>
      <c r="K4" s="293"/>
      <c r="L4" s="293"/>
      <c r="M4" s="12"/>
      <c r="N4" s="12"/>
    </row>
    <row r="5" spans="1:14" ht="73.5" customHeight="1">
      <c r="A5" s="356"/>
      <c r="B5" s="96"/>
      <c r="C5" s="96"/>
      <c r="D5" s="97" t="s">
        <v>273</v>
      </c>
      <c r="E5" s="181" t="s">
        <v>72</v>
      </c>
      <c r="F5" s="154" t="s">
        <v>274</v>
      </c>
      <c r="G5" s="11">
        <v>1</v>
      </c>
      <c r="H5" s="11">
        <v>1</v>
      </c>
      <c r="I5" s="92">
        <f>IF(OR($G5="N/A",$H5="N/A"),3,$G5)</f>
        <v>1</v>
      </c>
      <c r="J5" s="92">
        <f>IF(OR($G5="N/A",$H5="N/A"),3,$H5)</f>
        <v>1</v>
      </c>
      <c r="K5" s="293"/>
      <c r="L5" s="293"/>
      <c r="M5" s="12"/>
      <c r="N5" s="12"/>
    </row>
    <row r="6" spans="1:14" ht="73.5" customHeight="1">
      <c r="A6" s="356"/>
      <c r="B6" s="96"/>
      <c r="C6" s="96"/>
      <c r="D6" s="182" t="s">
        <v>275</v>
      </c>
      <c r="E6" s="181" t="s">
        <v>72</v>
      </c>
      <c r="F6" s="143" t="s">
        <v>276</v>
      </c>
      <c r="G6" s="11">
        <v>1</v>
      </c>
      <c r="H6" s="11">
        <v>1</v>
      </c>
      <c r="I6" s="92">
        <f t="shared" ref="I6:I7" si="0">IF(OR($G6="N/A",$H6="N/A"),3,$G6)</f>
        <v>1</v>
      </c>
      <c r="J6" s="92">
        <f t="shared" ref="J6:J7" si="1">IF(OR($G6="N/A",$H6="N/A"),3,$H6)</f>
        <v>1</v>
      </c>
      <c r="K6" s="293"/>
      <c r="L6" s="293"/>
      <c r="M6" s="12"/>
      <c r="N6" s="12"/>
    </row>
    <row r="7" spans="1:14" ht="73.5" customHeight="1">
      <c r="A7" s="353"/>
      <c r="B7" s="75"/>
      <c r="C7" s="96"/>
      <c r="D7" s="182" t="s">
        <v>277</v>
      </c>
      <c r="E7" s="181" t="s">
        <v>72</v>
      </c>
      <c r="F7" s="143" t="s">
        <v>278</v>
      </c>
      <c r="G7" s="11">
        <v>1</v>
      </c>
      <c r="H7" s="11">
        <v>1</v>
      </c>
      <c r="I7" s="92">
        <f t="shared" si="0"/>
        <v>1</v>
      </c>
      <c r="J7" s="92">
        <f t="shared" si="1"/>
        <v>1</v>
      </c>
      <c r="K7" s="294"/>
      <c r="L7" s="294"/>
      <c r="M7" s="12"/>
      <c r="N7" s="12"/>
    </row>
    <row r="8" spans="1:14" ht="73.5" customHeight="1">
      <c r="A8" s="352" t="s">
        <v>279</v>
      </c>
      <c r="B8" s="79"/>
      <c r="C8" s="79"/>
      <c r="D8" s="342" t="s">
        <v>280</v>
      </c>
      <c r="E8" s="181" t="s">
        <v>75</v>
      </c>
      <c r="F8" s="144" t="s">
        <v>281</v>
      </c>
      <c r="G8" s="11">
        <v>1</v>
      </c>
      <c r="H8" s="11">
        <v>1</v>
      </c>
      <c r="I8" s="295">
        <f>AVERAGE(IF(OR($G8="N/A",$H8="N/A"),3,$G8),IF(OR($G9="N/A",$H9="N/A"),3,$G9))</f>
        <v>1</v>
      </c>
      <c r="J8" s="295">
        <f>AVERAGE(IF(OR($G8="N/A",$H8="N/A"),3,$H8),IF(OR($G9="N/A",$H9="N/A"),3,$H9))</f>
        <v>1</v>
      </c>
      <c r="K8" s="292">
        <f>I8</f>
        <v>1</v>
      </c>
      <c r="L8" s="292">
        <f>J8</f>
        <v>1</v>
      </c>
      <c r="M8" s="12"/>
      <c r="N8" s="12"/>
    </row>
    <row r="9" spans="1:14" ht="73.5" customHeight="1">
      <c r="A9" s="353"/>
      <c r="B9" s="70"/>
      <c r="C9" s="183" t="s">
        <v>58</v>
      </c>
      <c r="D9" s="351"/>
      <c r="E9" s="181" t="s">
        <v>72</v>
      </c>
      <c r="F9" s="184" t="s">
        <v>282</v>
      </c>
      <c r="G9" s="11">
        <v>1</v>
      </c>
      <c r="H9" s="11">
        <v>1</v>
      </c>
      <c r="I9" s="296"/>
      <c r="J9" s="296"/>
      <c r="K9" s="294"/>
      <c r="L9" s="294"/>
      <c r="M9" s="12"/>
      <c r="N9" s="12"/>
    </row>
    <row r="10" spans="1:14" ht="73.5" customHeight="1">
      <c r="A10" s="352" t="s">
        <v>283</v>
      </c>
      <c r="B10" s="106"/>
      <c r="C10" s="185"/>
      <c r="D10" s="342" t="s">
        <v>284</v>
      </c>
      <c r="E10" s="181" t="s">
        <v>72</v>
      </c>
      <c r="F10" s="186" t="s">
        <v>285</v>
      </c>
      <c r="G10" s="11">
        <v>1</v>
      </c>
      <c r="H10" s="11">
        <v>1</v>
      </c>
      <c r="I10" s="295">
        <f>AVERAGE(IF(OR($G10="N/A",$H10="N/A"),3,$G10),IF(OR($G11="N/A",$H11="N/A"),3,$G11))</f>
        <v>1</v>
      </c>
      <c r="J10" s="295">
        <f>AVERAGE(IF(OR($G10="N/A",$H10="N/A"),3,$H10),IF(OR($G11="N/A",$H11="N/A"),3,$H11))</f>
        <v>1</v>
      </c>
      <c r="K10" s="292">
        <f>I10</f>
        <v>1</v>
      </c>
      <c r="L10" s="292">
        <f>J10</f>
        <v>1</v>
      </c>
      <c r="M10" s="18"/>
      <c r="N10" s="18"/>
    </row>
    <row r="11" spans="1:14" ht="73.5" customHeight="1">
      <c r="A11" s="353"/>
      <c r="B11" s="75"/>
      <c r="C11" s="187" t="s">
        <v>58</v>
      </c>
      <c r="D11" s="351"/>
      <c r="E11" s="188" t="s">
        <v>72</v>
      </c>
      <c r="F11" s="184" t="s">
        <v>286</v>
      </c>
      <c r="G11" s="11">
        <v>1</v>
      </c>
      <c r="H11" s="11">
        <v>1</v>
      </c>
      <c r="I11" s="296"/>
      <c r="J11" s="296"/>
      <c r="K11" s="294"/>
      <c r="L11" s="294"/>
      <c r="M11" s="12"/>
      <c r="N11" s="12"/>
    </row>
    <row r="12" spans="1:14">
      <c r="F12" s="15"/>
    </row>
  </sheetData>
  <sheetProtection algorithmName="SHA-512" hashValue="bNGTxuPPSPCSRYlwXwojhPN2n7EW4Vvvaan0IopOnyG5/Zs2zivjNoSVyIS/Iy6xkt04y0PDw4kxk2/gfwNFdw==" saltValue="gBHyiguSahSGYYCULtBhxQ==" spinCount="100000" sheet="1" formatColumns="0" formatRows="0" insertColumns="0" insertRows="0" insertHyperlinks="0" sort="0" autoFilter="0" pivotTables="0"/>
  <autoFilter ref="A2:N11" xr:uid="{FA7079F6-CB49-47A8-A25A-3B781F9DA934}"/>
  <mergeCells count="20">
    <mergeCell ref="K10:K11"/>
    <mergeCell ref="L10:L11"/>
    <mergeCell ref="K8:K9"/>
    <mergeCell ref="L8:L9"/>
    <mergeCell ref="A10:A11"/>
    <mergeCell ref="J10:J11"/>
    <mergeCell ref="A1:B1"/>
    <mergeCell ref="L3:L7"/>
    <mergeCell ref="D10:D11"/>
    <mergeCell ref="D3:D4"/>
    <mergeCell ref="A3:A7"/>
    <mergeCell ref="A8:A9"/>
    <mergeCell ref="D8:D9"/>
    <mergeCell ref="I10:I11"/>
    <mergeCell ref="G1:N1"/>
    <mergeCell ref="I3:I4"/>
    <mergeCell ref="J3:J4"/>
    <mergeCell ref="I8:I9"/>
    <mergeCell ref="J8:J9"/>
    <mergeCell ref="K3:K7"/>
  </mergeCells>
  <conditionalFormatting sqref="G3:H11">
    <cfRule type="expression" dxfId="9" priority="1">
      <formula>AND(NA_Count&gt;3,COUNTIF($G3:$H3,"N/A")&gt;0)</formula>
    </cfRule>
  </conditionalFormatting>
  <dataValidations count="1">
    <dataValidation type="list" allowBlank="1" showInputMessage="1" showErrorMessage="1" sqref="G3:H8 G10:H10" xr:uid="{85EC9542-535B-4925-A811-CDD9C9D18179}">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2AA8C65-7B0D-45C5-8FF9-49BAE04F7014}">
          <x14:formula1>
            <xm:f>Sheet1!$B$2:$B$6</xm:f>
          </x14:formula1>
          <xm:sqref>G9:H9 G11:H11</xm:sqref>
        </x14:dataValidation>
        <x14:dataValidation type="list" allowBlank="1" showInputMessage="1" showErrorMessage="1" xr:uid="{24EF972F-D357-41A5-A736-7943A1768FB9}">
          <x14:formula1>
            <xm:f>Sheet1!$C$2:$C$3</xm:f>
          </x14:formula1>
          <xm:sqref>E3:E11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N7"/>
  <sheetViews>
    <sheetView showGridLines="0" zoomScale="110" zoomScaleNormal="110" workbookViewId="0">
      <pane xSplit="6" ySplit="2" topLeftCell="J3" activePane="bottomRight" state="frozenSplit"/>
      <selection pane="bottomRight" activeCell="M7" sqref="M3:N7"/>
      <selection pane="bottomLeft" activeCell="M5" sqref="M5"/>
      <selection pane="topRight" activeCell="M5" sqref="M5"/>
    </sheetView>
  </sheetViews>
  <sheetFormatPr defaultColWidth="8.85546875" defaultRowHeight="15"/>
  <cols>
    <col min="1" max="1" width="30.28515625" customWidth="1"/>
    <col min="2" max="3" width="17.28515625" customWidth="1"/>
    <col min="4" max="4" width="29.42578125" customWidth="1"/>
    <col min="5" max="5" width="17.28515625" customWidth="1"/>
    <col min="6" max="6" width="41.42578125" customWidth="1"/>
    <col min="7" max="7" width="13.28515625" customWidth="1"/>
    <col min="8" max="8" width="13.42578125" customWidth="1"/>
    <col min="9" max="12" width="15.7109375" style="5" customWidth="1"/>
    <col min="13" max="14" width="60.7109375" customWidth="1"/>
  </cols>
  <sheetData>
    <row r="1" spans="1:14" ht="31.5" customHeight="1" thickBot="1">
      <c r="A1" s="316" t="s">
        <v>53</v>
      </c>
      <c r="B1" s="317"/>
      <c r="C1" s="52">
        <f>Introduction!Q6</f>
        <v>46073</v>
      </c>
      <c r="D1" s="53" t="s">
        <v>54</v>
      </c>
      <c r="E1" s="53"/>
      <c r="F1" s="52">
        <f>Introduction!T23</f>
        <v>46073</v>
      </c>
      <c r="G1" s="318" t="s">
        <v>55</v>
      </c>
      <c r="H1" s="319"/>
      <c r="I1" s="319"/>
      <c r="J1" s="319"/>
      <c r="K1" s="319"/>
      <c r="L1" s="319"/>
      <c r="M1" s="319"/>
      <c r="N1" s="320"/>
    </row>
    <row r="2" spans="1:14" ht="63" customHeight="1">
      <c r="A2" s="54" t="s">
        <v>56</v>
      </c>
      <c r="B2" s="54" t="s">
        <v>57</v>
      </c>
      <c r="C2" s="54" t="s">
        <v>58</v>
      </c>
      <c r="D2" s="54" t="s">
        <v>59</v>
      </c>
      <c r="E2" s="55" t="s">
        <v>60</v>
      </c>
      <c r="F2" s="55" t="s">
        <v>61</v>
      </c>
      <c r="G2" s="56" t="s">
        <v>62</v>
      </c>
      <c r="H2" s="56" t="s">
        <v>63</v>
      </c>
      <c r="I2" s="56" t="s">
        <v>64</v>
      </c>
      <c r="J2" s="56" t="s">
        <v>65</v>
      </c>
      <c r="K2" s="56" t="s">
        <v>66</v>
      </c>
      <c r="L2" s="56" t="s">
        <v>67</v>
      </c>
      <c r="M2" s="57" t="s">
        <v>68</v>
      </c>
      <c r="N2" s="57" t="s">
        <v>69</v>
      </c>
    </row>
    <row r="3" spans="1:14" ht="83.1" customHeight="1">
      <c r="A3" s="357" t="s">
        <v>287</v>
      </c>
      <c r="B3" s="189"/>
      <c r="C3" s="96"/>
      <c r="D3" s="62" t="s">
        <v>288</v>
      </c>
      <c r="E3" s="190" t="s">
        <v>75</v>
      </c>
      <c r="F3" s="191" t="s">
        <v>289</v>
      </c>
      <c r="G3" s="11">
        <v>1</v>
      </c>
      <c r="H3" s="11">
        <v>1</v>
      </c>
      <c r="I3" s="64">
        <f>IF(OR($G3="N/A",$H3="N/A"),3,$G3)</f>
        <v>1</v>
      </c>
      <c r="J3" s="64">
        <f>IF(OR($G3="N/A",$H3="N/A"),3,$H3)</f>
        <v>1</v>
      </c>
      <c r="K3" s="292">
        <f>AVERAGE(I3,I4,I5)</f>
        <v>1</v>
      </c>
      <c r="L3" s="292">
        <f>AVERAGE(J3,J4,J5)</f>
        <v>1</v>
      </c>
      <c r="M3" s="12"/>
      <c r="N3" s="12"/>
    </row>
    <row r="4" spans="1:14" ht="83.1" customHeight="1">
      <c r="A4" s="357"/>
      <c r="B4" s="192"/>
      <c r="C4" s="67"/>
      <c r="D4" s="62" t="s">
        <v>290</v>
      </c>
      <c r="E4" s="190" t="s">
        <v>72</v>
      </c>
      <c r="F4" s="191" t="s">
        <v>291</v>
      </c>
      <c r="G4" s="11">
        <v>1</v>
      </c>
      <c r="H4" s="11">
        <v>1</v>
      </c>
      <c r="I4" s="64">
        <f t="shared" ref="I4:I7" si="0">IF(OR($G4="N/A",$H4="N/A"),3,$G4)</f>
        <v>1</v>
      </c>
      <c r="J4" s="64">
        <f t="shared" ref="J4:J7" si="1">H4</f>
        <v>1</v>
      </c>
      <c r="K4" s="293"/>
      <c r="L4" s="293"/>
      <c r="M4" s="12"/>
      <c r="N4" s="12"/>
    </row>
    <row r="5" spans="1:14" ht="83.1" customHeight="1">
      <c r="A5" s="358"/>
      <c r="B5" s="193"/>
      <c r="C5" s="75"/>
      <c r="D5" s="62" t="s">
        <v>292</v>
      </c>
      <c r="E5" s="190" t="s">
        <v>72</v>
      </c>
      <c r="F5" s="143" t="s">
        <v>293</v>
      </c>
      <c r="G5" s="11">
        <v>1</v>
      </c>
      <c r="H5" s="11">
        <v>1</v>
      </c>
      <c r="I5" s="64">
        <f t="shared" si="0"/>
        <v>1</v>
      </c>
      <c r="J5" s="64">
        <f t="shared" si="1"/>
        <v>1</v>
      </c>
      <c r="K5" s="294"/>
      <c r="L5" s="294"/>
      <c r="M5" s="12"/>
      <c r="N5" s="12"/>
    </row>
    <row r="6" spans="1:14" ht="100.5" customHeight="1">
      <c r="A6" s="359" t="s">
        <v>294</v>
      </c>
      <c r="B6" s="194" t="s">
        <v>241</v>
      </c>
      <c r="C6" s="79"/>
      <c r="D6" s="62" t="s">
        <v>295</v>
      </c>
      <c r="E6" s="190" t="s">
        <v>72</v>
      </c>
      <c r="F6" s="195" t="s">
        <v>296</v>
      </c>
      <c r="G6" s="11">
        <v>1</v>
      </c>
      <c r="H6" s="11">
        <v>1</v>
      </c>
      <c r="I6" s="64">
        <f t="shared" si="0"/>
        <v>1</v>
      </c>
      <c r="J6" s="64">
        <f t="shared" si="1"/>
        <v>1</v>
      </c>
      <c r="K6" s="292">
        <f>AVERAGE(I6,I7)</f>
        <v>1</v>
      </c>
      <c r="L6" s="292">
        <f>AVERAGE(J6,J7)</f>
        <v>1</v>
      </c>
      <c r="M6" s="12"/>
      <c r="N6" s="12"/>
    </row>
    <row r="7" spans="1:14" ht="90" customHeight="1">
      <c r="A7" s="360"/>
      <c r="B7" s="75"/>
      <c r="C7" s="196"/>
      <c r="D7" s="62" t="s">
        <v>297</v>
      </c>
      <c r="E7" s="190" t="s">
        <v>72</v>
      </c>
      <c r="F7" s="143" t="s">
        <v>298</v>
      </c>
      <c r="G7" s="11">
        <v>1</v>
      </c>
      <c r="H7" s="11">
        <v>1</v>
      </c>
      <c r="I7" s="64">
        <f t="shared" si="0"/>
        <v>1</v>
      </c>
      <c r="J7" s="64">
        <f t="shared" si="1"/>
        <v>1</v>
      </c>
      <c r="K7" s="294"/>
      <c r="L7" s="294"/>
      <c r="M7" s="12"/>
      <c r="N7" s="12"/>
    </row>
  </sheetData>
  <sheetProtection algorithmName="SHA-512" hashValue="vMeLN5wiMHPaelbrMn4Mj6WNv4MFSrL0Btat1xhm5D1qJ+5+tOSfS0dBgSPs2k9d+N1O6033cqZuD/dtZlbFvQ==" saltValue="WmSkd5kJQAiV/UYj0fSnjw==" spinCount="100000" sheet="1" formatColumns="0" formatRows="0" insertColumns="0" insertRows="0" insertHyperlinks="0" sort="0" autoFilter="0" pivotTables="0"/>
  <autoFilter ref="A2:N7" xr:uid="{FA7079F6-CB49-47A8-A25A-3B781F9DA934}"/>
  <mergeCells count="8">
    <mergeCell ref="A3:A5"/>
    <mergeCell ref="A6:A7"/>
    <mergeCell ref="G1:N1"/>
    <mergeCell ref="K3:K5"/>
    <mergeCell ref="L3:L5"/>
    <mergeCell ref="K6:K7"/>
    <mergeCell ref="L6:L7"/>
    <mergeCell ref="A1:B1"/>
  </mergeCells>
  <conditionalFormatting sqref="G3:H7">
    <cfRule type="expression" dxfId="8" priority="1">
      <formula>AND(NA_Count&gt;3,COUNTIF($G3:$H3,"N/A")&gt;0)</formula>
    </cfRule>
  </conditionalFormatting>
  <dataValidations count="1">
    <dataValidation type="list" allowBlank="1" showInputMessage="1" showErrorMessage="1" sqref="G3:H7" xr:uid="{9824A4BF-8FEA-454F-801B-A14F0D31D146}">
      <formula1>"1,2,3,4,5,N/A"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568530-1052-41CD-8FD1-10429C93800A}">
          <x14:formula1>
            <xm:f>Sheet1!$C$2:$C$3</xm:f>
          </x14:formula1>
          <xm:sqref>E3:E7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17AB91"/>
  </sheetPr>
  <dimension ref="A1:X40"/>
  <sheetViews>
    <sheetView showGridLines="0" zoomScaleNormal="100" workbookViewId="0">
      <selection activeCell="D62" sqref="D62"/>
    </sheetView>
  </sheetViews>
  <sheetFormatPr defaultColWidth="8.85546875" defaultRowHeight="15"/>
  <cols>
    <col min="1" max="1" width="15.85546875" customWidth="1"/>
    <col min="2" max="2" width="62.7109375" bestFit="1" customWidth="1"/>
    <col min="3" max="6" width="15.7109375" customWidth="1"/>
    <col min="12" max="12" width="14.7109375" customWidth="1"/>
    <col min="13" max="13" width="42.28515625" customWidth="1"/>
    <col min="14" max="14" width="11.7109375" customWidth="1"/>
    <col min="15" max="15" width="16.28515625" customWidth="1"/>
    <col min="16" max="17" width="16.7109375" customWidth="1"/>
    <col min="19" max="19" width="14.7109375" customWidth="1"/>
    <col min="20" max="20" width="40.7109375" customWidth="1"/>
    <col min="21" max="21" width="11.7109375" customWidth="1"/>
    <col min="22" max="22" width="16.28515625" customWidth="1"/>
    <col min="23" max="24" width="16.7109375" customWidth="1"/>
    <col min="26" max="26" width="14.7109375" customWidth="1"/>
    <col min="27" max="27" width="40.7109375" customWidth="1"/>
    <col min="29" max="29" width="11.7109375" customWidth="1"/>
    <col min="30" max="31" width="16.7109375" customWidth="1"/>
  </cols>
  <sheetData>
    <row r="1" spans="1:18" ht="15.95" thickBot="1"/>
    <row r="2" spans="1:18" ht="15" customHeight="1" thickTop="1">
      <c r="B2" s="402" t="s">
        <v>299</v>
      </c>
      <c r="C2" s="403"/>
      <c r="D2" s="419" t="s">
        <v>300</v>
      </c>
      <c r="E2" s="384" t="s">
        <v>301</v>
      </c>
      <c r="F2" s="416" t="s">
        <v>302</v>
      </c>
      <c r="H2" s="410" t="s">
        <v>303</v>
      </c>
      <c r="I2" s="411"/>
      <c r="J2" s="411"/>
      <c r="K2" s="412"/>
      <c r="M2" s="395" t="s">
        <v>304</v>
      </c>
      <c r="O2" s="361" t="s">
        <v>305</v>
      </c>
      <c r="P2" s="361"/>
      <c r="R2" s="197"/>
    </row>
    <row r="3" spans="1:18">
      <c r="B3" s="404"/>
      <c r="C3" s="405"/>
      <c r="D3" s="420"/>
      <c r="E3" s="385"/>
      <c r="F3" s="417"/>
      <c r="H3" s="413"/>
      <c r="I3" s="414"/>
      <c r="J3" s="414"/>
      <c r="K3" s="415"/>
      <c r="M3" s="396"/>
      <c r="O3" s="361"/>
      <c r="P3" s="361"/>
      <c r="R3" s="198"/>
    </row>
    <row r="4" spans="1:18" ht="15.95" customHeight="1" thickBot="1">
      <c r="B4" s="406"/>
      <c r="C4" s="407"/>
      <c r="D4" s="421"/>
      <c r="E4" s="386"/>
      <c r="F4" s="418"/>
      <c r="H4" s="378">
        <v>3</v>
      </c>
      <c r="I4" s="379"/>
      <c r="J4" s="379"/>
      <c r="K4" s="380"/>
      <c r="M4" s="408">
        <f>SUM(D5:D24)/COUNT(D5:D24)</f>
        <v>1</v>
      </c>
    </row>
    <row r="5" spans="1:18" ht="15.95" customHeight="1" thickBot="1">
      <c r="A5" s="397" t="s">
        <v>306</v>
      </c>
      <c r="B5" s="364" t="s">
        <v>307</v>
      </c>
      <c r="C5" s="365"/>
      <c r="D5" s="199">
        <f>AVERAGE(E5,F5)</f>
        <v>1</v>
      </c>
      <c r="E5" s="200">
        <f>GOVERN!K3</f>
        <v>1</v>
      </c>
      <c r="F5" s="201">
        <f>GOVERN!L3</f>
        <v>1</v>
      </c>
      <c r="H5" s="381"/>
      <c r="I5" s="382"/>
      <c r="J5" s="382"/>
      <c r="K5" s="383"/>
      <c r="M5" s="409"/>
    </row>
    <row r="6" spans="1:18" ht="15.95" customHeight="1">
      <c r="A6" s="398"/>
      <c r="B6" s="370" t="s">
        <v>308</v>
      </c>
      <c r="C6" s="371"/>
      <c r="D6" s="202">
        <f>AVERAGE(E6,F6)</f>
        <v>1</v>
      </c>
      <c r="E6" s="203">
        <f>GOVERN!K9</f>
        <v>1</v>
      </c>
      <c r="F6" s="204">
        <f>GOVERN!L9</f>
        <v>1</v>
      </c>
      <c r="M6" s="205" t="s">
        <v>309</v>
      </c>
    </row>
    <row r="7" spans="1:18" ht="15.95" customHeight="1">
      <c r="A7" s="398"/>
      <c r="B7" s="370" t="s">
        <v>310</v>
      </c>
      <c r="C7" s="371"/>
      <c r="D7" s="202">
        <f t="shared" ref="D7:D8" si="0">AVERAGE(E7,F7)</f>
        <v>1</v>
      </c>
      <c r="E7" s="203">
        <f>GOVERN!K15</f>
        <v>1</v>
      </c>
      <c r="F7" s="204">
        <f>GOVERN!L15</f>
        <v>1</v>
      </c>
    </row>
    <row r="8" spans="1:18" ht="15.95" customHeight="1">
      <c r="A8" s="398"/>
      <c r="B8" s="370" t="s">
        <v>311</v>
      </c>
      <c r="C8" s="371"/>
      <c r="D8" s="202">
        <f t="shared" si="0"/>
        <v>1</v>
      </c>
      <c r="E8" s="203">
        <f>GOVERN!K20</f>
        <v>1</v>
      </c>
      <c r="F8" s="204">
        <f>GOVERN!L20</f>
        <v>1</v>
      </c>
      <c r="H8" s="206"/>
    </row>
    <row r="9" spans="1:18" ht="15.95" customHeight="1">
      <c r="A9" s="399"/>
      <c r="B9" s="366" t="s">
        <v>312</v>
      </c>
      <c r="C9" s="367"/>
      <c r="D9" s="207">
        <f t="shared" ref="D9:D14" si="1">AVERAGE(E9,F9)</f>
        <v>1</v>
      </c>
      <c r="E9" s="208">
        <f>GOVERN!K22</f>
        <v>1</v>
      </c>
      <c r="F9" s="209">
        <f>GOVERN!L22</f>
        <v>1</v>
      </c>
      <c r="M9" s="210" t="s">
        <v>313</v>
      </c>
      <c r="N9" s="198">
        <f>Introduction!Q6</f>
        <v>46073</v>
      </c>
      <c r="O9" s="211"/>
    </row>
    <row r="10" spans="1:18" ht="15.95" customHeight="1">
      <c r="A10" s="400" t="s">
        <v>314</v>
      </c>
      <c r="B10" s="364" t="s">
        <v>315</v>
      </c>
      <c r="C10" s="365"/>
      <c r="D10" s="199">
        <f t="shared" si="1"/>
        <v>1</v>
      </c>
      <c r="E10" s="200">
        <f>IDENTIFY!K3</f>
        <v>1</v>
      </c>
      <c r="F10" s="201">
        <f>IDENTIFY!L3</f>
        <v>1</v>
      </c>
    </row>
    <row r="11" spans="1:18">
      <c r="A11" s="401"/>
      <c r="B11" s="370" t="s">
        <v>316</v>
      </c>
      <c r="C11" s="371"/>
      <c r="D11" s="202">
        <f t="shared" si="1"/>
        <v>1</v>
      </c>
      <c r="E11" s="203">
        <f>IDENTIFY!K22</f>
        <v>1</v>
      </c>
      <c r="F11" s="204">
        <f>IDENTIFY!L22</f>
        <v>1</v>
      </c>
    </row>
    <row r="12" spans="1:18" ht="15.95" thickBot="1">
      <c r="A12" s="401"/>
      <c r="B12" s="366" t="s">
        <v>317</v>
      </c>
      <c r="C12" s="367"/>
      <c r="D12" s="202">
        <f t="shared" si="1"/>
        <v>1</v>
      </c>
      <c r="E12" s="203">
        <f>IDENTIFY!K33</f>
        <v>1</v>
      </c>
      <c r="F12" s="204">
        <f>IDENTIFY!L33</f>
        <v>1</v>
      </c>
    </row>
    <row r="13" spans="1:18" ht="14.45" customHeight="1">
      <c r="A13" s="387" t="s">
        <v>318</v>
      </c>
      <c r="B13" s="364" t="s">
        <v>319</v>
      </c>
      <c r="C13" s="365"/>
      <c r="D13" s="199">
        <f t="shared" si="1"/>
        <v>1</v>
      </c>
      <c r="E13" s="200">
        <f>PROTECT!K3</f>
        <v>1</v>
      </c>
      <c r="F13" s="201">
        <f>PROTECT!L3</f>
        <v>1</v>
      </c>
      <c r="M13" s="426" t="s">
        <v>320</v>
      </c>
      <c r="N13" s="427"/>
      <c r="O13" s="422">
        <f>Introduction!T23</f>
        <v>46073</v>
      </c>
      <c r="P13" s="423"/>
    </row>
    <row r="14" spans="1:18" ht="15" customHeight="1" thickBot="1">
      <c r="A14" s="388"/>
      <c r="B14" s="370" t="s">
        <v>321</v>
      </c>
      <c r="C14" s="371"/>
      <c r="D14" s="202">
        <f t="shared" si="1"/>
        <v>1</v>
      </c>
      <c r="E14" s="203">
        <f>PROTECT!K18</f>
        <v>1</v>
      </c>
      <c r="F14" s="204">
        <f>PROTECT!L18</f>
        <v>1</v>
      </c>
      <c r="M14" s="428"/>
      <c r="N14" s="429"/>
      <c r="O14" s="424"/>
      <c r="P14" s="425"/>
    </row>
    <row r="15" spans="1:18">
      <c r="A15" s="388"/>
      <c r="B15" s="372" t="s">
        <v>322</v>
      </c>
      <c r="C15" s="373"/>
      <c r="D15" s="202">
        <f t="shared" ref="D15:D16" si="2">AVERAGE(E15,F15)</f>
        <v>1</v>
      </c>
      <c r="E15" s="203">
        <f>PROTECT!K24</f>
        <v>1</v>
      </c>
      <c r="F15" s="204">
        <f>PROTECT!L24</f>
        <v>1</v>
      </c>
    </row>
    <row r="16" spans="1:18">
      <c r="A16" s="388"/>
      <c r="B16" s="374" t="s">
        <v>323</v>
      </c>
      <c r="C16" s="375"/>
      <c r="D16" s="202">
        <f t="shared" si="2"/>
        <v>1</v>
      </c>
      <c r="E16" s="203">
        <f>PROTECT!K31</f>
        <v>1</v>
      </c>
      <c r="F16" s="204">
        <f>PROTECT!L31</f>
        <v>1</v>
      </c>
    </row>
    <row r="17" spans="1:24" ht="15.95" thickBot="1">
      <c r="A17" s="388"/>
      <c r="B17" s="366" t="s">
        <v>324</v>
      </c>
      <c r="C17" s="367"/>
      <c r="D17" s="202">
        <f t="shared" ref="D17:D24" si="3">AVERAGE(E17,F17)</f>
        <v>1</v>
      </c>
      <c r="E17" s="203">
        <f>PROTECT!K41</f>
        <v>1</v>
      </c>
      <c r="F17" s="204">
        <f>PROTECT!L41</f>
        <v>1</v>
      </c>
    </row>
    <row r="18" spans="1:24">
      <c r="A18" s="389" t="s">
        <v>325</v>
      </c>
      <c r="B18" s="364" t="s">
        <v>326</v>
      </c>
      <c r="C18" s="365"/>
      <c r="D18" s="199">
        <f t="shared" si="3"/>
        <v>1</v>
      </c>
      <c r="E18" s="200">
        <f>DETECT!K3</f>
        <v>1</v>
      </c>
      <c r="F18" s="201">
        <f>DETECT!L3</f>
        <v>1</v>
      </c>
    </row>
    <row r="19" spans="1:24" ht="15.95" thickBot="1">
      <c r="A19" s="390"/>
      <c r="B19" s="366" t="s">
        <v>327</v>
      </c>
      <c r="C19" s="367"/>
      <c r="D19" s="202">
        <f t="shared" si="3"/>
        <v>1</v>
      </c>
      <c r="E19" s="203">
        <f>DETECT!K12</f>
        <v>1</v>
      </c>
      <c r="F19" s="204">
        <f>DETECT!L12</f>
        <v>1</v>
      </c>
    </row>
    <row r="20" spans="1:24">
      <c r="A20" s="391" t="s">
        <v>328</v>
      </c>
      <c r="B20" s="368" t="s">
        <v>329</v>
      </c>
      <c r="C20" s="369"/>
      <c r="D20" s="199">
        <f t="shared" si="3"/>
        <v>1</v>
      </c>
      <c r="E20" s="200">
        <f>RESPOND!K3</f>
        <v>1</v>
      </c>
      <c r="F20" s="201">
        <f>RESPOND!L3</f>
        <v>1</v>
      </c>
    </row>
    <row r="21" spans="1:24">
      <c r="A21" s="392"/>
      <c r="B21" s="376" t="s">
        <v>330</v>
      </c>
      <c r="C21" s="377"/>
      <c r="D21" s="202">
        <f t="shared" si="3"/>
        <v>1</v>
      </c>
      <c r="E21" s="203">
        <f>RESPOND!K8</f>
        <v>1</v>
      </c>
      <c r="F21" s="204">
        <f>RESPOND!L8</f>
        <v>1</v>
      </c>
    </row>
    <row r="22" spans="1:24" ht="15.95" thickBot="1">
      <c r="A22" s="392"/>
      <c r="B22" s="362" t="s">
        <v>331</v>
      </c>
      <c r="C22" s="363"/>
      <c r="D22" s="202">
        <f t="shared" si="3"/>
        <v>1</v>
      </c>
      <c r="E22" s="203">
        <f>RESPOND!K10</f>
        <v>1</v>
      </c>
      <c r="F22" s="204">
        <f>RESPOND!L10</f>
        <v>1</v>
      </c>
    </row>
    <row r="23" spans="1:24">
      <c r="A23" s="393" t="s">
        <v>332</v>
      </c>
      <c r="B23" s="364" t="s">
        <v>333</v>
      </c>
      <c r="C23" s="365"/>
      <c r="D23" s="199">
        <f t="shared" si="3"/>
        <v>1</v>
      </c>
      <c r="E23" s="200">
        <f>RECOVER!K3</f>
        <v>1</v>
      </c>
      <c r="F23" s="201">
        <f>RECOVER!L3</f>
        <v>1</v>
      </c>
    </row>
    <row r="24" spans="1:24" ht="15.95" thickBot="1">
      <c r="A24" s="394"/>
      <c r="B24" s="366" t="s">
        <v>334</v>
      </c>
      <c r="C24" s="367"/>
      <c r="D24" s="212">
        <f t="shared" si="3"/>
        <v>1</v>
      </c>
      <c r="E24" s="208">
        <f>RECOVER!K6</f>
        <v>1</v>
      </c>
      <c r="F24" s="209">
        <f>RECOVER!L6</f>
        <v>1</v>
      </c>
    </row>
    <row r="25" spans="1:24" ht="15.95" thickBot="1"/>
    <row r="26" spans="1:24" ht="17.100000000000001" thickTop="1" thickBot="1">
      <c r="F26" s="213"/>
      <c r="L26" s="434" t="s">
        <v>335</v>
      </c>
      <c r="M26" s="435"/>
      <c r="N26" s="435"/>
      <c r="O26" s="435"/>
      <c r="P26" s="435"/>
      <c r="Q26" s="436"/>
      <c r="S26" s="434" t="s">
        <v>335</v>
      </c>
      <c r="T26" s="435"/>
      <c r="U26" s="435"/>
      <c r="V26" s="435"/>
      <c r="W26" s="435"/>
      <c r="X26" s="436"/>
    </row>
    <row r="27" spans="1:24" ht="53.1" thickTop="1" thickBot="1">
      <c r="L27" s="430" t="s">
        <v>61</v>
      </c>
      <c r="M27" s="431"/>
      <c r="N27" s="214" t="s">
        <v>336</v>
      </c>
      <c r="O27" s="215" t="s">
        <v>337</v>
      </c>
      <c r="P27" s="216" t="s">
        <v>301</v>
      </c>
      <c r="Q27" s="217" t="s">
        <v>302</v>
      </c>
      <c r="S27" s="432" t="s">
        <v>61</v>
      </c>
      <c r="T27" s="433"/>
      <c r="U27" s="218" t="s">
        <v>336</v>
      </c>
      <c r="V27" s="219" t="s">
        <v>337</v>
      </c>
      <c r="W27" s="220" t="s">
        <v>301</v>
      </c>
      <c r="X27" s="221" t="s">
        <v>302</v>
      </c>
    </row>
    <row r="28" spans="1:24" ht="92.1" customHeight="1">
      <c r="L28" s="222" t="s">
        <v>338</v>
      </c>
      <c r="M28" s="223" t="s">
        <v>339</v>
      </c>
      <c r="N28" s="224">
        <v>3</v>
      </c>
      <c r="O28" s="199">
        <f>AVERAGE(P28,Q28)</f>
        <v>1</v>
      </c>
      <c r="P28" s="200">
        <f>IDENTIFY!G15</f>
        <v>1</v>
      </c>
      <c r="Q28" s="201">
        <f>IDENTIFY!H15</f>
        <v>1</v>
      </c>
      <c r="S28" s="225" t="s">
        <v>340</v>
      </c>
      <c r="T28" s="226" t="s">
        <v>341</v>
      </c>
      <c r="U28" s="227">
        <v>3</v>
      </c>
      <c r="V28" s="199">
        <f>AVERAGE(W28,X28)</f>
        <v>1</v>
      </c>
      <c r="W28" s="200">
        <f>GOVERN!G15</f>
        <v>1</v>
      </c>
      <c r="X28" s="201">
        <f>GOVERN!J15</f>
        <v>1</v>
      </c>
    </row>
    <row r="29" spans="1:24" ht="92.1" customHeight="1">
      <c r="L29" s="228" t="s">
        <v>342</v>
      </c>
      <c r="M29" s="223" t="s">
        <v>343</v>
      </c>
      <c r="N29" s="229">
        <v>3</v>
      </c>
      <c r="O29" s="202">
        <f t="shared" ref="O29:O40" si="4">AVERAGE(P29,Q29)</f>
        <v>1</v>
      </c>
      <c r="P29" s="203">
        <f>PROTECT!G3</f>
        <v>1</v>
      </c>
      <c r="Q29" s="204">
        <f>PROTECT!H3</f>
        <v>1</v>
      </c>
      <c r="S29" s="230" t="s">
        <v>344</v>
      </c>
      <c r="T29" s="231" t="s">
        <v>345</v>
      </c>
      <c r="U29" s="232">
        <v>3</v>
      </c>
      <c r="V29" s="202">
        <f t="shared" ref="V29:V33" si="5">AVERAGE(W29,X29)</f>
        <v>1</v>
      </c>
      <c r="W29" s="203">
        <f>IDENTIFY!G32</f>
        <v>1</v>
      </c>
      <c r="X29" s="204">
        <f>IDENTIFY!J32</f>
        <v>1</v>
      </c>
    </row>
    <row r="30" spans="1:24" ht="108.75" customHeight="1">
      <c r="L30" s="228" t="s">
        <v>346</v>
      </c>
      <c r="M30" s="233" t="s">
        <v>347</v>
      </c>
      <c r="N30" s="229">
        <v>3</v>
      </c>
      <c r="O30" s="202">
        <f t="shared" si="4"/>
        <v>1</v>
      </c>
      <c r="P30" s="203">
        <f>PROTECT!G7</f>
        <v>1</v>
      </c>
      <c r="Q30" s="204">
        <f>PROTECT!H7</f>
        <v>1</v>
      </c>
      <c r="S30" s="230" t="s">
        <v>348</v>
      </c>
      <c r="T30" s="231" t="s">
        <v>349</v>
      </c>
      <c r="U30" s="232">
        <v>3</v>
      </c>
      <c r="V30" s="202">
        <f t="shared" si="5"/>
        <v>1</v>
      </c>
      <c r="W30" s="203">
        <f>PROTECT!G8</f>
        <v>1</v>
      </c>
      <c r="X30" s="204">
        <f>PROTECT!H8</f>
        <v>1</v>
      </c>
    </row>
    <row r="31" spans="1:24" ht="92.1" customHeight="1">
      <c r="L31" s="228" t="s">
        <v>350</v>
      </c>
      <c r="M31" s="233" t="s">
        <v>351</v>
      </c>
      <c r="N31" s="229">
        <v>3</v>
      </c>
      <c r="O31" s="202">
        <f t="shared" si="4"/>
        <v>1</v>
      </c>
      <c r="P31" s="203">
        <f>PROTECT!G9</f>
        <v>1</v>
      </c>
      <c r="Q31" s="204">
        <f>PROTECT!H9</f>
        <v>1</v>
      </c>
      <c r="S31" s="230" t="s">
        <v>352</v>
      </c>
      <c r="T31" s="231" t="s">
        <v>353</v>
      </c>
      <c r="U31" s="232">
        <v>3</v>
      </c>
      <c r="V31" s="202">
        <f t="shared" si="5"/>
        <v>1</v>
      </c>
      <c r="W31" s="203">
        <f>PROTECT!G31</f>
        <v>1</v>
      </c>
      <c r="X31" s="204">
        <f>PROTECT!H31</f>
        <v>1</v>
      </c>
    </row>
    <row r="32" spans="1:24" ht="92.1" customHeight="1">
      <c r="L32" s="228" t="s">
        <v>354</v>
      </c>
      <c r="M32" s="233" t="s">
        <v>355</v>
      </c>
      <c r="N32" s="229">
        <v>3</v>
      </c>
      <c r="O32" s="202">
        <f t="shared" si="4"/>
        <v>1</v>
      </c>
      <c r="P32" s="203">
        <f>PROTECT!G10</f>
        <v>1</v>
      </c>
      <c r="Q32" s="204">
        <f>PROTECT!H10</f>
        <v>1</v>
      </c>
      <c r="S32" s="230" t="s">
        <v>356</v>
      </c>
      <c r="T32" s="231" t="s">
        <v>357</v>
      </c>
      <c r="U32" s="232">
        <v>3</v>
      </c>
      <c r="V32" s="202">
        <f t="shared" si="5"/>
        <v>1</v>
      </c>
      <c r="W32" s="203">
        <f>PROTECT!G43</f>
        <v>1</v>
      </c>
      <c r="X32" s="204">
        <f>PROTECT!H43</f>
        <v>1</v>
      </c>
    </row>
    <row r="33" spans="12:24" ht="92.1" customHeight="1">
      <c r="L33" s="228" t="s">
        <v>358</v>
      </c>
      <c r="M33" s="233" t="s">
        <v>359</v>
      </c>
      <c r="N33" s="229">
        <v>3</v>
      </c>
      <c r="O33" s="202">
        <f t="shared" si="4"/>
        <v>1</v>
      </c>
      <c r="P33" s="203">
        <f>PROTECT!G11</f>
        <v>1</v>
      </c>
      <c r="Q33" s="204">
        <f>PROTECT!H11</f>
        <v>1</v>
      </c>
      <c r="S33" s="230" t="s">
        <v>360</v>
      </c>
      <c r="T33" s="231" t="s">
        <v>361</v>
      </c>
      <c r="U33" s="232">
        <v>3</v>
      </c>
      <c r="V33" s="202">
        <f t="shared" si="5"/>
        <v>1</v>
      </c>
      <c r="W33" s="203">
        <f>PROTECT!G44</f>
        <v>1</v>
      </c>
      <c r="X33" s="204">
        <f>PROTECT!H44</f>
        <v>1</v>
      </c>
    </row>
    <row r="34" spans="12:24" ht="92.1" customHeight="1">
      <c r="L34" s="228" t="s">
        <v>362</v>
      </c>
      <c r="M34" s="233" t="s">
        <v>363</v>
      </c>
      <c r="N34" s="229">
        <v>3</v>
      </c>
      <c r="O34" s="202">
        <f t="shared" ref="O34:O39" si="6">AVERAGE(P34,Q34)</f>
        <v>1</v>
      </c>
      <c r="P34" s="203">
        <f>PROTECT!G12</f>
        <v>1</v>
      </c>
      <c r="Q34" s="204">
        <f>PROTECT!H12</f>
        <v>1</v>
      </c>
      <c r="S34" s="230" t="s">
        <v>364</v>
      </c>
      <c r="T34" s="231" t="s">
        <v>365</v>
      </c>
      <c r="U34" s="232">
        <v>3</v>
      </c>
      <c r="V34" s="202">
        <f>AVERAGE(W34,X34)</f>
        <v>1</v>
      </c>
      <c r="W34" s="203">
        <f>DETECT!G5</f>
        <v>1</v>
      </c>
      <c r="X34" s="204">
        <f>DETECT!H5</f>
        <v>1</v>
      </c>
    </row>
    <row r="35" spans="12:24" ht="92.1" customHeight="1">
      <c r="L35" s="228" t="s">
        <v>366</v>
      </c>
      <c r="M35" s="233" t="s">
        <v>367</v>
      </c>
      <c r="N35" s="229">
        <v>3</v>
      </c>
      <c r="O35" s="202">
        <f t="shared" si="6"/>
        <v>1</v>
      </c>
      <c r="P35" s="203">
        <f>PROTECT!G28</f>
        <v>1</v>
      </c>
      <c r="Q35" s="204">
        <f>PROTECT!H28</f>
        <v>1</v>
      </c>
      <c r="S35" s="230" t="s">
        <v>368</v>
      </c>
      <c r="T35" s="231" t="s">
        <v>369</v>
      </c>
      <c r="U35" s="232">
        <v>3</v>
      </c>
      <c r="V35" s="202">
        <f>AVERAGE(W35,X35)</f>
        <v>1</v>
      </c>
      <c r="W35" s="203">
        <f>RESPOND!G9</f>
        <v>1</v>
      </c>
      <c r="X35" s="204">
        <f>RESPOND!H9</f>
        <v>1</v>
      </c>
    </row>
    <row r="36" spans="12:24" ht="92.1" customHeight="1" thickBot="1">
      <c r="L36" s="228" t="s">
        <v>370</v>
      </c>
      <c r="M36" s="233" t="s">
        <v>371</v>
      </c>
      <c r="N36" s="229">
        <v>3</v>
      </c>
      <c r="O36" s="202">
        <f t="shared" si="6"/>
        <v>1</v>
      </c>
      <c r="P36" s="203">
        <f>PROTECT!G34</f>
        <v>1</v>
      </c>
      <c r="Q36" s="204">
        <f>PROTECT!H34</f>
        <v>1</v>
      </c>
      <c r="S36" s="234" t="s">
        <v>372</v>
      </c>
      <c r="T36" s="235" t="s">
        <v>373</v>
      </c>
      <c r="U36" s="236">
        <v>3</v>
      </c>
      <c r="V36" s="212">
        <f>AVERAGE(W36,X36)</f>
        <v>1</v>
      </c>
      <c r="W36" s="208">
        <f>RESPOND!G11</f>
        <v>1</v>
      </c>
      <c r="X36" s="209">
        <f>RESPOND!H11</f>
        <v>1</v>
      </c>
    </row>
    <row r="37" spans="12:24" ht="92.1" customHeight="1">
      <c r="L37" s="228" t="s">
        <v>374</v>
      </c>
      <c r="M37" s="233" t="s">
        <v>375</v>
      </c>
      <c r="N37" s="229">
        <v>3</v>
      </c>
      <c r="O37" s="202">
        <f t="shared" si="6"/>
        <v>1</v>
      </c>
      <c r="P37" s="203">
        <f>PROTECT!G41</f>
        <v>1</v>
      </c>
      <c r="Q37" s="204">
        <f>PROTECT!H41</f>
        <v>1</v>
      </c>
    </row>
    <row r="38" spans="12:24" ht="92.1" customHeight="1">
      <c r="L38" s="228" t="s">
        <v>376</v>
      </c>
      <c r="M38" s="237" t="s">
        <v>377</v>
      </c>
      <c r="N38" s="229">
        <v>3</v>
      </c>
      <c r="O38" s="202">
        <f t="shared" si="6"/>
        <v>1</v>
      </c>
      <c r="P38" s="203">
        <f>PROTECT!G42</f>
        <v>1</v>
      </c>
      <c r="Q38" s="204">
        <f>PROTECT!H42</f>
        <v>1</v>
      </c>
    </row>
    <row r="39" spans="12:24" ht="92.1" customHeight="1">
      <c r="L39" s="228" t="s">
        <v>378</v>
      </c>
      <c r="M39" s="233" t="s">
        <v>379</v>
      </c>
      <c r="N39" s="229">
        <v>3</v>
      </c>
      <c r="O39" s="202">
        <f t="shared" si="6"/>
        <v>1</v>
      </c>
      <c r="P39" s="203">
        <f>DETECT!G4</f>
        <v>1</v>
      </c>
      <c r="Q39" s="204">
        <f>DETECT!H4</f>
        <v>1</v>
      </c>
    </row>
    <row r="40" spans="12:24" ht="92.1" customHeight="1" thickBot="1">
      <c r="L40" s="238" t="s">
        <v>380</v>
      </c>
      <c r="M40" s="239" t="s">
        <v>381</v>
      </c>
      <c r="N40" s="240">
        <v>3</v>
      </c>
      <c r="O40" s="212">
        <f t="shared" si="4"/>
        <v>1</v>
      </c>
      <c r="P40" s="208">
        <f>DETECT!G13</f>
        <v>1</v>
      </c>
      <c r="Q40" s="209">
        <f>DETECT!H13</f>
        <v>1</v>
      </c>
    </row>
  </sheetData>
  <sheetProtection algorithmName="SHA-512" hashValue="gvL66qXjZjUoo0aOf2szkj7K5I+KaOZkvbtFX1zDSib5i5MLbO45zXXpacBFtO3qsTLX1U048JZpiYGNr0gWPA==" saltValue="xuTVMKsHV3na9ah9pJGEUQ==" spinCount="100000" sheet="1" objects="1" scenarios="1"/>
  <mergeCells count="41">
    <mergeCell ref="O13:P14"/>
    <mergeCell ref="M13:N14"/>
    <mergeCell ref="L27:M27"/>
    <mergeCell ref="S27:T27"/>
    <mergeCell ref="S26:X26"/>
    <mergeCell ref="L26:Q26"/>
    <mergeCell ref="M2:M3"/>
    <mergeCell ref="A5:A9"/>
    <mergeCell ref="A10:A12"/>
    <mergeCell ref="B5:C5"/>
    <mergeCell ref="B6:C6"/>
    <mergeCell ref="B7:C7"/>
    <mergeCell ref="B2:C4"/>
    <mergeCell ref="B11:C11"/>
    <mergeCell ref="B12:C12"/>
    <mergeCell ref="M4:M5"/>
    <mergeCell ref="B10:C10"/>
    <mergeCell ref="H2:K3"/>
    <mergeCell ref="F2:F4"/>
    <mergeCell ref="D2:D4"/>
    <mergeCell ref="A13:A17"/>
    <mergeCell ref="A18:A19"/>
    <mergeCell ref="A20:A22"/>
    <mergeCell ref="A23:A24"/>
    <mergeCell ref="B24:C24"/>
    <mergeCell ref="O2:P3"/>
    <mergeCell ref="B22:C22"/>
    <mergeCell ref="B23:C23"/>
    <mergeCell ref="B17:C17"/>
    <mergeCell ref="B18:C18"/>
    <mergeCell ref="B19:C19"/>
    <mergeCell ref="B20:C20"/>
    <mergeCell ref="B13:C13"/>
    <mergeCell ref="B14:C14"/>
    <mergeCell ref="B15:C15"/>
    <mergeCell ref="B16:C16"/>
    <mergeCell ref="B21:C21"/>
    <mergeCell ref="B8:C8"/>
    <mergeCell ref="B9:C9"/>
    <mergeCell ref="H4:K5"/>
    <mergeCell ref="E2:E4"/>
  </mergeCells>
  <conditionalFormatting sqref="F26">
    <cfRule type="expression" dxfId="7" priority="537">
      <formula>E26&lt;C26</formula>
    </cfRule>
    <cfRule type="expression" dxfId="6" priority="538">
      <formula>F26&gt;E26</formula>
    </cfRule>
  </conditionalFormatting>
  <conditionalFormatting sqref="M4">
    <cfRule type="cellIs" dxfId="5" priority="539" operator="greaterThanOrEqual">
      <formula>$H$4</formula>
    </cfRule>
    <cfRule type="expression" dxfId="4" priority="540">
      <formula>M4&lt;H4</formula>
    </cfRule>
  </conditionalFormatting>
  <conditionalFormatting sqref="O28:Q40">
    <cfRule type="cellIs" dxfId="3" priority="11" operator="lessThan">
      <formula>$N$28</formula>
    </cfRule>
    <cfRule type="cellIs" dxfId="2" priority="12" operator="greaterThanOrEqual">
      <formula>$N$28</formula>
    </cfRule>
  </conditionalFormatting>
  <conditionalFormatting sqref="V28:X36">
    <cfRule type="cellIs" dxfId="1" priority="9" operator="lessThan">
      <formula>$U$28</formula>
    </cfRule>
    <cfRule type="cellIs" dxfId="0" priority="10" operator="greaterThanOrEqual">
      <formula>$U$28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Create a new document." ma:contentTypeScope="" ma:versionID="52470e32b32fe61e929f9d6662961a0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86112178da345529f2ebebfa5844d3f5"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B9CC52-E606-43EB-B61E-EB4C05AC08D8}"/>
</file>

<file path=customXml/itemProps2.xml><?xml version="1.0" encoding="utf-8"?>
<ds:datastoreItem xmlns:ds="http://schemas.openxmlformats.org/officeDocument/2006/customXml" ds:itemID="{2978BD1E-B430-4FEC-B305-B14994770E83}"/>
</file>

<file path=customXml/itemProps3.xml><?xml version="1.0" encoding="utf-8"?>
<ds:datastoreItem xmlns:ds="http://schemas.openxmlformats.org/officeDocument/2006/customXml" ds:itemID="{4C22CBBD-0397-4283-94E5-8BFCE4CAED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2026-02-23T09:42:16Z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