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filterPrivacy="1"/>
  <xr:revisionPtr revIDLastSave="89" documentId="13_ncr:1_{C0A2FF5D-83A5-AE41-8ABF-7CCC8A45665B}" xr6:coauthVersionLast="47" xr6:coauthVersionMax="47" xr10:uidLastSave="{D79226AB-3F0F-400E-80B1-E026A3F1CECD}"/>
  <bookViews>
    <workbookView xWindow="-51100" yWindow="500" windowWidth="48840" windowHeight="25840" tabRatio="720" activeTab="4" xr2:uid="{00000000-000D-0000-FFFF-FFFF00000000}"/>
  </bookViews>
  <sheets>
    <sheet name="Introductie" sheetId="4" r:id="rId1"/>
    <sheet name="Maturiteitsniveaus" sheetId="3" r:id="rId2"/>
    <sheet name="BEHEREN" sheetId="16" r:id="rId3"/>
    <sheet name="IDENTIFICEREN" sheetId="20" r:id="rId4"/>
    <sheet name="BESCHERMEN" sheetId="25" r:id="rId5"/>
    <sheet name="DETECTEREN" sheetId="26" r:id="rId6"/>
    <sheet name="REAGEREN" sheetId="27" r:id="rId7"/>
    <sheet name="HERSTELLEN" sheetId="28" r:id="rId8"/>
    <sheet name="ESSENTIAL Samenvatting" sheetId="17" r:id="rId9"/>
    <sheet name="Sheet1" sheetId="12" state="hidden" r:id="rId10"/>
    <sheet name="Referenties" sheetId="5" r:id="rId11"/>
  </sheets>
  <definedNames>
    <definedName name="_xlnm._FilterDatabase" localSheetId="2" hidden="1">BEHEREN!$A$2:$N$42</definedName>
    <definedName name="_xlnm._FilterDatabase" localSheetId="4" hidden="1">BESCHERMEN!$A$2:$N$81</definedName>
    <definedName name="_xlnm._FilterDatabase" localSheetId="5" hidden="1">DETECTEREN!$A$2:$N$24</definedName>
    <definedName name="_xlnm._FilterDatabase" localSheetId="7" hidden="1">HERSTELLEN!$A$2:$N$10</definedName>
    <definedName name="_xlnm._FilterDatabase" localSheetId="3" hidden="1">IDENTIFICEREN!$A$2:$N$57</definedName>
    <definedName name="_xlnm._FilterDatabase" localSheetId="6" hidden="1">REAGEREN!$A$2:$N$16</definedName>
    <definedName name="NA_Count">SUMPRODUCT(--((BEHEREN!$G$3:$G$1000="N/A")+(BEHEREN!$H$3:$H$1000="N/A")&gt;0))+SUMPRODUCT(--((IDENTIFICEREN!$G$3:$G$1000="N/A")+(IDENTIFICEREN!$H$3:$H$1000="N/A")&gt;0))+SUMPRODUCT(--((BESCHERMEN!$G$3:$G$1000="N/A")+(BESCHERMEN!$H$3:$H$1000="N/A")&gt;0))+SUMPRODUCT(--((DETECTEREN!$G$3:$G$1000="N/A")+(DETECTEREN!$H$3:$H$1000="N/A")&gt;0))+SUMPRODUCT(--((REAGEREN!$G$3:$G$1000="N/A")+(REAGEREN!$H$3:$H$1000="N/A")&gt;0))+SUMPRODUCT(--((HERSTELLEN!$G$3:$G$1000="N/A")+(HERSTELLEN!$H$3:$H$1000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7" l="1"/>
  <c r="E1" i="28"/>
  <c r="E1" i="27"/>
  <c r="E1" i="26"/>
  <c r="F1" i="25"/>
  <c r="F1" i="20"/>
  <c r="F1" i="16"/>
  <c r="F25" i="17"/>
  <c r="E25" i="17"/>
  <c r="F21" i="17"/>
  <c r="E21" i="17"/>
  <c r="D25" i="17"/>
  <c r="D21" i="17"/>
  <c r="C1" i="28"/>
  <c r="C1" i="27"/>
  <c r="C1" i="26"/>
  <c r="C1" i="25"/>
  <c r="C1" i="20"/>
  <c r="C1" i="16"/>
  <c r="J4" i="28"/>
  <c r="J5" i="28"/>
  <c r="J6" i="28"/>
  <c r="J7" i="28"/>
  <c r="J8" i="28"/>
  <c r="J9" i="28"/>
  <c r="J10" i="28"/>
  <c r="I4" i="28"/>
  <c r="I5" i="28"/>
  <c r="I6" i="28"/>
  <c r="I7" i="28"/>
  <c r="I8" i="28"/>
  <c r="I9" i="28"/>
  <c r="I10" i="28"/>
  <c r="J3" i="28"/>
  <c r="I3" i="28"/>
  <c r="J15" i="27"/>
  <c r="I15" i="27"/>
  <c r="J13" i="27"/>
  <c r="I13" i="27"/>
  <c r="J12" i="27"/>
  <c r="J8" i="27"/>
  <c r="J9" i="27"/>
  <c r="J10" i="27"/>
  <c r="J11" i="27"/>
  <c r="I8" i="27"/>
  <c r="I9" i="27"/>
  <c r="I10" i="27"/>
  <c r="I11" i="27"/>
  <c r="I12" i="27"/>
  <c r="J7" i="27"/>
  <c r="I7" i="27"/>
  <c r="J5" i="27"/>
  <c r="I5" i="27"/>
  <c r="J3" i="27"/>
  <c r="I3" i="27"/>
  <c r="K3" i="27" s="1"/>
  <c r="J23" i="26"/>
  <c r="J24" i="26"/>
  <c r="I23" i="26"/>
  <c r="I24" i="26"/>
  <c r="J22" i="26"/>
  <c r="I22" i="26"/>
  <c r="J19" i="26"/>
  <c r="I19" i="26"/>
  <c r="J17" i="26"/>
  <c r="I17" i="26"/>
  <c r="J13" i="26"/>
  <c r="I13" i="26"/>
  <c r="J11" i="26"/>
  <c r="I11" i="26"/>
  <c r="J9" i="26"/>
  <c r="I9" i="26"/>
  <c r="J7" i="26"/>
  <c r="I7" i="26"/>
  <c r="J3" i="26"/>
  <c r="I3" i="26"/>
  <c r="J80" i="25"/>
  <c r="I80" i="25"/>
  <c r="J78" i="25"/>
  <c r="I78" i="25"/>
  <c r="J69" i="25"/>
  <c r="I69" i="25"/>
  <c r="J65" i="25"/>
  <c r="I65" i="25"/>
  <c r="J63" i="25"/>
  <c r="I63" i="25"/>
  <c r="J58" i="25"/>
  <c r="I58" i="25"/>
  <c r="J57" i="25"/>
  <c r="I57" i="25"/>
  <c r="J56" i="25"/>
  <c r="I56" i="25"/>
  <c r="J51" i="25"/>
  <c r="I51" i="25"/>
  <c r="J46" i="25"/>
  <c r="I46" i="25"/>
  <c r="J45" i="25"/>
  <c r="I45" i="25"/>
  <c r="J43" i="25"/>
  <c r="I43" i="25"/>
  <c r="J36" i="25"/>
  <c r="I36" i="25"/>
  <c r="J33" i="25"/>
  <c r="I33" i="25"/>
  <c r="J29" i="25"/>
  <c r="I29" i="25"/>
  <c r="J25" i="25"/>
  <c r="I25" i="25"/>
  <c r="J16" i="25"/>
  <c r="I16" i="25"/>
  <c r="J15" i="25"/>
  <c r="I15" i="25"/>
  <c r="J10" i="25"/>
  <c r="I10" i="25"/>
  <c r="J8" i="25"/>
  <c r="I8" i="25"/>
  <c r="J3" i="25"/>
  <c r="I3" i="25"/>
  <c r="J56" i="20"/>
  <c r="I56" i="20"/>
  <c r="J47" i="20"/>
  <c r="I47" i="20"/>
  <c r="J46" i="20"/>
  <c r="I46" i="20"/>
  <c r="J44" i="20"/>
  <c r="I44" i="20"/>
  <c r="J40" i="20"/>
  <c r="I40" i="20"/>
  <c r="J39" i="20"/>
  <c r="I39" i="20"/>
  <c r="J37" i="20"/>
  <c r="I37" i="20"/>
  <c r="J31" i="20"/>
  <c r="I31" i="20"/>
  <c r="J19" i="20"/>
  <c r="I19" i="20"/>
  <c r="J17" i="20"/>
  <c r="I17" i="20"/>
  <c r="J16" i="20"/>
  <c r="I16" i="20"/>
  <c r="J14" i="20"/>
  <c r="I14" i="20"/>
  <c r="J12" i="20"/>
  <c r="I12" i="20"/>
  <c r="J7" i="20"/>
  <c r="I7" i="20"/>
  <c r="I3" i="20"/>
  <c r="J3" i="20"/>
  <c r="J41" i="16"/>
  <c r="J42" i="16"/>
  <c r="I41" i="16"/>
  <c r="I42" i="16"/>
  <c r="J40" i="16"/>
  <c r="I40" i="16"/>
  <c r="J36" i="16"/>
  <c r="I36" i="16"/>
  <c r="J35" i="16"/>
  <c r="I35" i="16"/>
  <c r="J32" i="16"/>
  <c r="I32" i="16"/>
  <c r="J31" i="16"/>
  <c r="I31" i="16"/>
  <c r="J30" i="16"/>
  <c r="I30" i="16"/>
  <c r="J27" i="16"/>
  <c r="I27" i="16"/>
  <c r="J25" i="16"/>
  <c r="I25" i="16"/>
  <c r="J23" i="16"/>
  <c r="I23" i="16"/>
  <c r="J21" i="16"/>
  <c r="I21" i="16"/>
  <c r="J19" i="16"/>
  <c r="I19" i="16"/>
  <c r="J17" i="16"/>
  <c r="J18" i="16"/>
  <c r="I17" i="16"/>
  <c r="I18" i="16"/>
  <c r="J16" i="16"/>
  <c r="I16" i="16"/>
  <c r="J14" i="16"/>
  <c r="I14" i="16"/>
  <c r="J11" i="16"/>
  <c r="I11" i="16"/>
  <c r="J7" i="16"/>
  <c r="I7" i="16"/>
  <c r="J5" i="16"/>
  <c r="I5" i="16"/>
  <c r="J4" i="16"/>
  <c r="I4" i="16"/>
  <c r="J3" i="16"/>
  <c r="I3" i="16"/>
  <c r="K51" i="25"/>
  <c r="E17" i="17" s="1"/>
  <c r="Q40" i="17"/>
  <c r="P40" i="17"/>
  <c r="Q39" i="17"/>
  <c r="P39" i="17"/>
  <c r="Q42" i="17"/>
  <c r="P42" i="17"/>
  <c r="Q41" i="17"/>
  <c r="P41" i="17"/>
  <c r="Q38" i="17"/>
  <c r="P38" i="17"/>
  <c r="Q37" i="17"/>
  <c r="P37" i="17"/>
  <c r="Q36" i="17"/>
  <c r="P36" i="17"/>
  <c r="Q30" i="17"/>
  <c r="P30" i="17"/>
  <c r="L3" i="27"/>
  <c r="K9" i="27" l="1"/>
  <c r="E22" i="17" s="1"/>
  <c r="L9" i="27"/>
  <c r="F22" i="17" s="1"/>
  <c r="K3" i="28"/>
  <c r="K7" i="28"/>
  <c r="E26" i="17" s="1"/>
  <c r="L7" i="28"/>
  <c r="F26" i="17" s="1"/>
  <c r="L3" i="28"/>
  <c r="K17" i="26"/>
  <c r="E20" i="17" s="1"/>
  <c r="L17" i="26"/>
  <c r="F20" i="17" s="1"/>
  <c r="L3" i="26"/>
  <c r="F19" i="17" s="1"/>
  <c r="K3" i="26"/>
  <c r="E19" i="17" s="1"/>
  <c r="D19" i="17" s="1"/>
  <c r="K69" i="25"/>
  <c r="E18" i="17" s="1"/>
  <c r="L69" i="25"/>
  <c r="F18" i="17" s="1"/>
  <c r="L51" i="25"/>
  <c r="F17" i="17" s="1"/>
  <c r="D17" i="17" s="1"/>
  <c r="K36" i="25"/>
  <c r="E16" i="17" s="1"/>
  <c r="K29" i="25"/>
  <c r="E15" i="17" s="1"/>
  <c r="L3" i="25"/>
  <c r="F14" i="17" s="1"/>
  <c r="K3" i="25"/>
  <c r="E14" i="17" s="1"/>
  <c r="D14" i="17" s="1"/>
  <c r="L36" i="25"/>
  <c r="F16" i="17" s="1"/>
  <c r="L3" i="20"/>
  <c r="F11" i="17" s="1"/>
  <c r="K3" i="20"/>
  <c r="E11" i="17" s="1"/>
  <c r="D11" i="17" s="1"/>
  <c r="D26" i="17" l="1"/>
  <c r="D22" i="17"/>
  <c r="D20" i="17"/>
  <c r="D18" i="17"/>
  <c r="D16" i="17"/>
  <c r="N12" i="17"/>
  <c r="AE36" i="17" l="1"/>
  <c r="AD36" i="17"/>
  <c r="AC36" i="17" s="1"/>
  <c r="AE35" i="17"/>
  <c r="AD35" i="17"/>
  <c r="AE34" i="17"/>
  <c r="AD34" i="17"/>
  <c r="AE33" i="17"/>
  <c r="AD33" i="17"/>
  <c r="AE32" i="17"/>
  <c r="AD32" i="17"/>
  <c r="AE31" i="17"/>
  <c r="AD31" i="17"/>
  <c r="AE30" i="17"/>
  <c r="AD30" i="17"/>
  <c r="X38" i="17"/>
  <c r="W38" i="17"/>
  <c r="V38" i="17" s="1"/>
  <c r="X37" i="17"/>
  <c r="W37" i="17"/>
  <c r="V37" i="17" s="1"/>
  <c r="X36" i="17"/>
  <c r="W36" i="17"/>
  <c r="X35" i="17"/>
  <c r="W35" i="17"/>
  <c r="X34" i="17"/>
  <c r="W34" i="17"/>
  <c r="X33" i="17"/>
  <c r="W33" i="17"/>
  <c r="X32" i="17"/>
  <c r="W32" i="17"/>
  <c r="X31" i="17"/>
  <c r="W31" i="17"/>
  <c r="X30" i="17"/>
  <c r="W30" i="17"/>
  <c r="O40" i="17"/>
  <c r="O39" i="17"/>
  <c r="O37" i="17"/>
  <c r="O36" i="17"/>
  <c r="Q35" i="17"/>
  <c r="P35" i="17"/>
  <c r="Q34" i="17"/>
  <c r="P34" i="17"/>
  <c r="Q33" i="17"/>
  <c r="P33" i="17"/>
  <c r="Q32" i="17"/>
  <c r="P32" i="17"/>
  <c r="Q31" i="17"/>
  <c r="P31" i="17"/>
  <c r="V36" i="17" l="1"/>
  <c r="O38" i="17"/>
  <c r="O41" i="17"/>
  <c r="L15" i="27"/>
  <c r="F24" i="17" s="1"/>
  <c r="K15" i="27"/>
  <c r="E24" i="17" s="1"/>
  <c r="D24" i="17" s="1"/>
  <c r="L13" i="27"/>
  <c r="F23" i="17" s="1"/>
  <c r="K13" i="27"/>
  <c r="E23" i="17" s="1"/>
  <c r="D23" i="17" s="1"/>
  <c r="L29" i="25" l="1"/>
  <c r="F15" i="17" s="1"/>
  <c r="D15" i="17" s="1"/>
  <c r="L46" i="20"/>
  <c r="F13" i="17" s="1"/>
  <c r="K46" i="20"/>
  <c r="E13" i="17" s="1"/>
  <c r="D13" i="17" s="1"/>
  <c r="J43" i="20"/>
  <c r="I43" i="20"/>
  <c r="L31" i="20"/>
  <c r="F12" i="17" s="1"/>
  <c r="K31" i="20"/>
  <c r="E12" i="17" s="1"/>
  <c r="D12" i="17" s="1"/>
  <c r="J29" i="16"/>
  <c r="I29" i="16"/>
  <c r="L27" i="16"/>
  <c r="K27" i="16"/>
  <c r="E9" i="17" s="1"/>
  <c r="J13" i="16"/>
  <c r="I13" i="16"/>
  <c r="J12" i="16"/>
  <c r="I12" i="16"/>
  <c r="K3" i="16" l="1"/>
  <c r="E5" i="17" s="1"/>
  <c r="L3" i="16"/>
  <c r="F5" i="17" s="1"/>
  <c r="O30" i="17"/>
  <c r="O31" i="17"/>
  <c r="O35" i="17"/>
  <c r="V30" i="17"/>
  <c r="V34" i="17"/>
  <c r="O32" i="17"/>
  <c r="V35" i="17"/>
  <c r="AC35" i="17"/>
  <c r="O42" i="17"/>
  <c r="V32" i="17"/>
  <c r="O34" i="17"/>
  <c r="V33" i="17"/>
  <c r="AC33" i="17"/>
  <c r="AC34" i="17"/>
  <c r="O33" i="17"/>
  <c r="AC32" i="17"/>
  <c r="AC31" i="17"/>
  <c r="AC30" i="17"/>
  <c r="V31" i="17"/>
  <c r="D5" i="17" l="1"/>
  <c r="L25" i="16"/>
  <c r="K25" i="16"/>
  <c r="E8" i="17" s="1"/>
  <c r="L12" i="16"/>
  <c r="F6" i="17" s="1"/>
  <c r="K12" i="16"/>
  <c r="E6" i="17" s="1"/>
  <c r="D6" i="17" s="1"/>
  <c r="F9" i="17" l="1"/>
  <c r="D9" i="17" s="1"/>
  <c r="F8" i="17"/>
  <c r="D8" i="17" s="1"/>
  <c r="L18" i="16"/>
  <c r="F7" i="17" s="1"/>
  <c r="K29" i="16"/>
  <c r="E10" i="17" s="1"/>
  <c r="L29" i="16"/>
  <c r="F10" i="17" s="1"/>
  <c r="K18" i="16"/>
  <c r="E7" i="17" s="1"/>
  <c r="D7" i="17" s="1"/>
  <c r="D10" i="17" l="1"/>
  <c r="M4" i="17"/>
</calcChain>
</file>

<file path=xl/sharedStrings.xml><?xml version="1.0" encoding="utf-8"?>
<sst xmlns="http://schemas.openxmlformats.org/spreadsheetml/2006/main" count="884" uniqueCount="520">
  <si>
    <r>
      <rPr>
        <sz val="16"/>
        <color rgb="FF000000"/>
        <rFont val="Calibri"/>
        <family val="2"/>
        <scheme val="minor"/>
      </rPr>
      <t xml:space="preserve">Dit werkboek is de Self-Assessment tool voor het </t>
    </r>
    <r>
      <rPr>
        <sz val="16"/>
        <color rgb="FFFF0000"/>
        <rFont val="Calibri"/>
        <family val="2"/>
        <scheme val="minor"/>
      </rPr>
      <t xml:space="preserve">CyberFundamentals Framework </t>
    </r>
    <r>
      <rPr>
        <b/>
        <u/>
        <sz val="16"/>
        <color rgb="FFFF0000"/>
        <rFont val="Calibri"/>
        <family val="2"/>
        <scheme val="minor"/>
      </rPr>
      <t>versie 2025</t>
    </r>
    <r>
      <rPr>
        <sz val="16"/>
        <color rgb="FF000000"/>
        <rFont val="Calibri"/>
        <family val="2"/>
        <scheme val="minor"/>
      </rPr>
      <t>. Het CyberFundamentals Framework is ontwikkeld door het Centrum voor Cybersecurity België (CCB), dat onder het gezag van de Belgische premier opereert. Het framework omvat een reeks concrete maatregelen om gegevens te beschermen, het risico op de meest voorkomende cyberaanvallen significant te verminderen en de cyberweerbaarheid van organisaties te vergroten.
Het kader kan zowel vrijwillig als verplicht worden gebruikt.
Bij vrijwillig gebruik wordt het beschouwd als een nationaal certificeringsschema voor certificering van cyberbeveiliging dat het wettelijke mandaat van het CCB uitvoert (KB van 10 oktober 2014, art. 3 8°).
Voor verplicht gebruik van het certificeringsschema zijn de wetten en voorschriften van toepassing die verplicht gebruik opleggen.
De zelfverklaring van conformiteit met Cyberfundamentals is gebaseerd op een Self-Assessment met behulp van deze tool. De zelfverklaring kan worden geverifieerd door een onafhankelijke derde partij, een CAB, en resulteert vervolgens in een label, een geverifieerde claim of een certificaat in overeenstemming met het Conformity Assessment Scheme.</t>
    </r>
  </si>
  <si>
    <t>Wijzigingslogboek</t>
  </si>
  <si>
    <t>Datum</t>
  </si>
  <si>
    <t>Reden voor wijziging</t>
  </si>
  <si>
    <t>Eerste release in het kader van CyFun® versie 2025</t>
  </si>
  <si>
    <r>
      <rPr>
        <b/>
        <sz val="12"/>
        <color rgb="FF000000"/>
        <rFont val="Calibri"/>
        <family val="2"/>
      </rPr>
      <t xml:space="preserve">Aanwijzingen:
(1) Zekerheidsniveaus: </t>
    </r>
    <r>
      <rPr>
        <sz val="12"/>
        <color rgb="FF000000"/>
        <rFont val="Calibri"/>
        <family val="2"/>
      </rPr>
      <t xml:space="preserve">De CyberFundamentals-Self-Assessment is beschikbaar voor de drie zekerheidsniveaus: Basic, Important en Essential. Voor elk zekerheidsniveau is een afzonderlijke tool ontwikkeld om ervoor te zorgen dat organisaties zichzelf kunnen beoordelen aan de hand van de juiste reeks controles.
</t>
    </r>
    <r>
      <rPr>
        <b/>
        <sz val="12"/>
        <color rgb="FF000000"/>
        <rFont val="Calibri"/>
        <family val="2"/>
      </rPr>
      <t xml:space="preserve">(2) Structuur van de tool: </t>
    </r>
    <r>
      <rPr>
        <sz val="12"/>
        <color rgb="FF000000"/>
        <rFont val="Calibri"/>
        <family val="2"/>
      </rPr>
      <t xml:space="preserve">De Self-Assessment tool is opgezet rond de zes CyberFundamentals-functies: Beheren, Identificeren, Beschermen, Detecteren, Reageren en Herstellen. Elke functie heeft een eigen tabblad met de voor die functie relevante controles.
</t>
    </r>
    <r>
      <rPr>
        <b/>
        <sz val="12"/>
        <color rgb="FF000000"/>
        <rFont val="Calibri"/>
        <family val="2"/>
      </rPr>
      <t xml:space="preserve">(3) Beoordelingsmethode: </t>
    </r>
    <r>
      <rPr>
        <sz val="12"/>
        <color rgb="FF000000"/>
        <rFont val="Calibri"/>
        <family val="2"/>
      </rPr>
      <t xml:space="preserve">Elke controle wordt beoordeeld op basis van hoe goed deze is gedocumenteerd (documentatievolwassenheid) en hoe goed die documentatie in de praktijk wordt gebracht (implementatievolwassenheid). De volwassenheid van elke controle wordt bepaald aan de hand van de definities in het tabblad Maturiteitsniveaus, en de organisatie moet elke dimensie van elke controle een score van 1 tot 5 geven op basis van die definities.
</t>
    </r>
    <r>
      <rPr>
        <b/>
        <sz val="12"/>
        <color rgb="FF000000"/>
        <rFont val="Calibri"/>
        <family val="2"/>
      </rPr>
      <t xml:space="preserve">(4) Berekening van de resultaten: </t>
    </r>
    <r>
      <rPr>
        <sz val="12"/>
        <color rgb="FF000000"/>
        <rFont val="Calibri"/>
        <family val="2"/>
      </rPr>
      <t xml:space="preserve">Voor elke subcategorie en categorie berekent de tool automatisch de gemiddelde volwassenheidsscore op basis van de ingevoerde gegevens.
</t>
    </r>
    <r>
      <rPr>
        <b/>
        <sz val="12"/>
        <color rgb="FF000000"/>
        <rFont val="Calibri"/>
        <family val="2"/>
      </rPr>
      <t xml:space="preserve">(5) Samenvattend overzicht: </t>
    </r>
    <r>
      <rPr>
        <sz val="12"/>
        <color rgb="FF000000"/>
        <rFont val="Calibri"/>
        <family val="2"/>
      </rPr>
      <t xml:space="preserve">Het tabblad ‘Samenvatting’ toont de volwassenheidsscore die aangeeft of de organisatie voldoet aan de drempels die zijn vastgesteld in het CyFun® Conformity Assessment Scheme.
</t>
    </r>
    <r>
      <rPr>
        <b/>
        <sz val="12"/>
        <color rgb="FF000000"/>
        <rFont val="Calibri"/>
        <family val="2"/>
      </rPr>
      <t xml:space="preserve">(6) Extra functies: </t>
    </r>
    <r>
      <rPr>
        <sz val="12"/>
        <color rgb="FF000000"/>
        <rFont val="Calibri"/>
        <family val="2"/>
      </rPr>
      <t xml:space="preserve">De Self-Assessment tools voor de zekerheidsniveaus ‘Important’ en ‘Essential’ bieden extra filteropties, waaronder een filter dat alleen de controles toont die relevant zijn voor het geselecteerde zekerheidsniveau.
</t>
    </r>
    <r>
      <rPr>
        <b/>
        <sz val="12"/>
        <color rgb="FF000000"/>
        <rFont val="Calibri"/>
        <family val="2"/>
      </rPr>
      <t xml:space="preserve">(7) Uitgesloten maatregel: </t>
    </r>
    <r>
      <rPr>
        <sz val="12"/>
        <color rgb="FF000000"/>
        <rFont val="Calibri"/>
        <family val="2"/>
      </rPr>
      <t xml:space="preserve">Voor het zekerheidsniveau Important kunnen 3 controles worden uitgesloten. Kernmaatregelen kunnen niet worden uitgesloten. Voor die controle kunt u ‘N/A’ selecteren. Als ‘N/A’ meer dan drie keer wordt gebruikt, worden de betreffende cellen rood gemarkeerd. Wanneer ‘N/A’ wordt geselecteerd, wordt voor de berekening een score van 3 toegepast.
</t>
    </r>
    <r>
      <rPr>
        <b/>
        <sz val="12"/>
        <color rgb="FF000000"/>
        <rFont val="Calibri"/>
        <family val="2"/>
      </rPr>
      <t xml:space="preserve">(8) Controles gekoppeld aan de managementaspecten: </t>
    </r>
    <r>
      <rPr>
        <sz val="12"/>
        <color rgb="FF000000"/>
        <rFont val="Calibri"/>
        <family val="2"/>
      </rPr>
      <t>op het zekerheidsniveau Important en Essential worden ‘controles gekoppeld aan de managementaspecten’ geïdentificeerd. Deze controles moeten tijdens elke certificeringsaudit worden beoordeeld – of het nu gaat om een initiële audit, een surveillance-audit of een hercertificeringsaudit – bij het auditen van het CyFun® ‘</t>
    </r>
    <r>
      <rPr>
        <u/>
        <sz val="12"/>
        <color rgb="FF000000"/>
        <rFont val="Calibri"/>
        <family val="2"/>
      </rPr>
      <t>Essential</t>
    </r>
    <r>
      <rPr>
        <sz val="12"/>
        <color rgb="FF000000"/>
        <rFont val="Calibri"/>
        <family val="2"/>
      </rPr>
      <t>’-zekerheidsniveau.</t>
    </r>
  </si>
  <si>
    <t>Toepasselijke versie van het CyberFundamentels-kader</t>
  </si>
  <si>
    <t>Versie</t>
  </si>
  <si>
    <t>Versievereisten</t>
  </si>
  <si>
    <r>
      <rPr>
        <b/>
        <sz val="14"/>
        <color rgb="FF000000"/>
        <rFont val="Calibri"/>
        <family val="2"/>
        <scheme val="minor"/>
      </rPr>
      <t xml:space="preserve">CAS </t>
    </r>
    <r>
      <rPr>
        <b/>
        <vertAlign val="superscript"/>
        <sz val="14"/>
        <color rgb="FF000000"/>
        <rFont val="Calibri"/>
        <family val="2"/>
        <scheme val="minor"/>
      </rPr>
      <t>(*)</t>
    </r>
  </si>
  <si>
    <t>Gepubliceerde versie op https://cyfun.eu/nl/CAB</t>
  </si>
  <si>
    <t>(*) CAS: Conformity Assessment Scheme</t>
  </si>
  <si>
    <t xml:space="preserve">Self-Assessment Voltooiingsdatum					</t>
  </si>
  <si>
    <t xml:space="preserve">Deze Self-Assessment is door de entiteit ingevuld op:		
		</t>
  </si>
  <si>
    <r>
      <rPr>
        <b/>
        <sz val="12"/>
        <color rgb="FF000000"/>
        <rFont val="Calibri"/>
        <family val="2"/>
      </rPr>
      <t xml:space="preserve">Het CyberFundamentals Framework, de bijbehorende </t>
    </r>
    <r>
      <rPr>
        <b/>
        <sz val="12"/>
        <color rgb="FF5B9BD5"/>
        <rFont val="Calibri"/>
        <family val="2"/>
      </rPr>
      <t xml:space="preserve">tools </t>
    </r>
    <r>
      <rPr>
        <b/>
        <sz val="12"/>
        <color rgb="FF000000"/>
        <rFont val="Calibri"/>
        <family val="2"/>
      </rPr>
      <t xml:space="preserve">en </t>
    </r>
    <r>
      <rPr>
        <b/>
        <sz val="12"/>
        <color rgb="FF5B9BD5"/>
        <rFont val="Calibri"/>
        <family val="2"/>
      </rPr>
      <t xml:space="preserve">gebruikersinstructies </t>
    </r>
    <r>
      <rPr>
        <b/>
        <sz val="12"/>
        <color rgb="FF000000"/>
        <rFont val="Calibri"/>
        <family val="2"/>
      </rPr>
      <t>zijn beschikbaar op:</t>
    </r>
  </si>
  <si>
    <t>www.cyfun.be</t>
  </si>
  <si>
    <t>Het CyberFundamentals Conformity Assessment Scheme is beschikbaar op:</t>
  </si>
  <si>
    <t>Vragen en feedback over dit framework kunnen worden gericht aan:</t>
  </si>
  <si>
    <t xml:space="preserve">certification@ccb.belgium.be </t>
  </si>
  <si>
    <r>
      <rPr>
        <sz val="12"/>
        <color rgb="FF000000"/>
        <rFont val="Calibri"/>
        <family val="2"/>
      </rPr>
      <t>OPMERKING</t>
    </r>
    <r>
      <rPr>
        <b/>
        <sz val="12"/>
        <color rgb="FF000000"/>
        <rFont val="Calibri"/>
        <family val="2"/>
      </rPr>
      <t xml:space="preserve">: </t>
    </r>
    <r>
      <rPr>
        <sz val="12"/>
        <color rgb="FF000000"/>
        <rFont val="Calibri"/>
        <family val="2"/>
      </rPr>
      <t>Aangezien de CyFun®-Self-Assessment tool een onderdeel is van het CyFun®-Conformity Assessment Scheme dat onder accreditatie opereert, is het niet mogelijk om cellen te ontgrendelen of alle MS Excel-functies te activeren.</t>
    </r>
  </si>
  <si>
    <t>Maturiteitsniveau</t>
  </si>
  <si>
    <t>Maturiteitswaarde</t>
  </si>
  <si>
    <t>Documentatie maturiteitsniveau
Verwachting van documentatiematuriteitsniveau</t>
  </si>
  <si>
    <t>Implementatie maturiteitsniveau
Verwachting van implementatiematuriteitsniveau</t>
  </si>
  <si>
    <t>Drempels voor maturiteitsniveau ESSENTIAL</t>
  </si>
  <si>
    <t>Niveau 1 - Ad hoc</t>
  </si>
  <si>
    <t>Geen procesdocumentatie of niet formeel goedgekeurd door het management.</t>
  </si>
  <si>
    <t>Er bestaat geen standaardproces.</t>
  </si>
  <si>
    <r>
      <rPr>
        <sz val="14"/>
        <color rgb="FF000000"/>
        <rFont val="Calibri"/>
        <family val="2"/>
      </rPr>
      <t xml:space="preserve">Elke </t>
    </r>
    <r>
      <rPr>
        <b/>
        <sz val="14"/>
        <color rgb="FF000000"/>
        <rFont val="Calibri"/>
        <family val="2"/>
      </rPr>
      <t xml:space="preserve">kernmaatregel </t>
    </r>
    <r>
      <rPr>
        <sz val="14"/>
        <color rgb="FF000000"/>
        <rFont val="Calibri"/>
        <family val="2"/>
      </rPr>
      <t>Maturiteitsniveau</t>
    </r>
  </si>
  <si>
    <t>≥ 3/5</t>
  </si>
  <si>
    <t>Niveau 2 - Herhaald</t>
  </si>
  <si>
    <t>Er bestaat formeel goedgekeurde procesdocumentatie, maar deze is de afgelopen twee jaar niet herzien.</t>
  </si>
  <si>
    <t>Er bestaat een ad-hocproces dat informeel wordt uitgevoerd.</t>
  </si>
  <si>
    <r>
      <rPr>
        <sz val="14"/>
        <color rgb="FF313231"/>
        <rFont val="Calibri"/>
        <family val="2"/>
        <scheme val="minor"/>
      </rPr>
      <t xml:space="preserve">Elke </t>
    </r>
    <r>
      <rPr>
        <b/>
        <sz val="14"/>
        <color rgb="FF313231"/>
        <rFont val="Calibri"/>
        <family val="2"/>
        <scheme val="minor"/>
      </rPr>
      <t xml:space="preserve">categorie </t>
    </r>
    <r>
      <rPr>
        <sz val="14"/>
        <color rgb="FF313231"/>
        <rFont val="Calibri"/>
        <family val="2"/>
        <scheme val="minor"/>
      </rPr>
      <t>Maturiteitsniveau</t>
    </r>
  </si>
  <si>
    <t>Niveau 3 - Gedefinieerd</t>
  </si>
  <si>
    <t>Er bestaat formeel goedgekeurde procesdocumentatie en uitzonderingen zijn gedocumenteerd en goedgekeurd. Gedocumenteerde en goedgekeurde uitzonderingen &lt; 5% van de tijd.</t>
  </si>
  <si>
    <t>Er bestaat een formeel proces dat wordt geïmplementeerd. Er is bewijs beschikbaar voor de meeste activiteiten. Minder dan 10% procesuitzonderingen.</t>
  </si>
  <si>
    <r>
      <rPr>
        <b/>
        <sz val="14"/>
        <color rgb="FF313231"/>
        <rFont val="Calibri"/>
        <family val="2"/>
        <scheme val="minor"/>
      </rPr>
      <t xml:space="preserve">Totaal </t>
    </r>
    <r>
      <rPr>
        <sz val="14"/>
        <color rgb="FF313231"/>
        <rFont val="Calibri"/>
        <family val="2"/>
        <scheme val="minor"/>
      </rPr>
      <t>maturiteitsniveau (gemiddelde)</t>
    </r>
  </si>
  <si>
    <t>≥ 3,5/5</t>
  </si>
  <si>
    <t xml:space="preserve">Niveau 4 - Gemanaged </t>
  </si>
  <si>
    <t>Er bestaat formeel goedgekeurde procesdocumentatie en uitzonderingen zijn gedocumenteerd en goedgekeurd. Gedocumenteerde en goedgekeurde uitzonderingen &lt; 3% van de tijd.</t>
  </si>
  <si>
    <t>Er bestaat een formeel proces dat wordt geïmplementeerd. Er is bewijs beschikbaar voor alle activiteiten. Gedetailleerde statistieken van het proces worden vastgelegd en gerapporteerd. Er is een minimale doelstelling voor meetgegevens vastgesteld. Minder dan 5% procesafwijkingen.</t>
  </si>
  <si>
    <t>Niveau 5 - Optimaliserend</t>
  </si>
  <si>
    <t>Er bestaat formeel goedgekeurde procesdocumentatie en uitzonderingen zijn gedocumenteerd en goedgekeurd. Gedocumenteerde en goedgekeurde uitzonderingen &lt; 0,5% van de tijd.</t>
  </si>
  <si>
    <t>Er bestaat een formeel proces dat wordt geïmplementeerd. Er is bewijs beschikbaar voor alle activiteiten. Gedetailleerde meetgegevens van het proces worden vastgelegd en gerapporteerd. Er is een minimale doelstelling voor meetgegevens vastgesteld en deze wordt voortdurend verbeterd. Minder dan 1% procesafwijkingen.</t>
  </si>
  <si>
    <t>Definities van beoordelingen</t>
  </si>
  <si>
    <t xml:space="preserve">Documentatie maturiteit: </t>
  </si>
  <si>
    <t>De evaluatie van documentatievolwassenheid meet in hoeverre uw schriftelijke regels en procedures voldoen aan de controles van het CyberFundamentals Framework</t>
  </si>
  <si>
    <t>Implementatie maturiteit:</t>
  </si>
  <si>
    <t>De evaluatie van implementatievolwassenheid beoordeelt hoe volwassen uw feitelijke operationele praktijken zijn in relatie tot het CyberFundamentals Framework</t>
  </si>
  <si>
    <t>Meer informatie over maturiteitsniveaus is beschikbaar op de CyFun®-website.</t>
  </si>
  <si>
    <r>
      <rPr>
        <b/>
        <sz val="10"/>
        <color rgb="FFFFFFFF"/>
        <rFont val="Calibri"/>
        <family val="2"/>
      </rPr>
      <t xml:space="preserve">TLP: </t>
    </r>
    <r>
      <rPr>
        <b/>
        <sz val="10"/>
        <color rgb="FFFFC000"/>
        <rFont val="Calibri"/>
        <family val="2"/>
      </rPr>
      <t xml:space="preserve">AMBER </t>
    </r>
    <r>
      <rPr>
        <b/>
        <sz val="10"/>
        <color rgb="FFFFFFFF"/>
        <rFont val="Calibri"/>
        <family val="2"/>
      </rPr>
      <t>- CyFun®2025     CyberFundamentals Tool versie:</t>
    </r>
  </si>
  <si>
    <t>Self-Assessment Voltooiingsdatum:</t>
  </si>
  <si>
    <t>ESSENTIAL</t>
  </si>
  <si>
    <t>Categorie</t>
  </si>
  <si>
    <t>Controles gelinkt aan de managementaspecten</t>
  </si>
  <si>
    <t>Kernmaatregel</t>
  </si>
  <si>
    <t>Subcategorie</t>
  </si>
  <si>
    <t>Zekerheidsniveau</t>
  </si>
  <si>
    <t>Controle</t>
  </si>
  <si>
    <t>Documentatie
 Score</t>
  </si>
  <si>
    <t>Implementatie
Score</t>
  </si>
  <si>
    <t>Subcategorie Documentatie Maturiteitsscore</t>
  </si>
  <si>
    <t xml:space="preserve">Subcategorie Implementatie Maturiteitsscore </t>
  </si>
  <si>
    <t xml:space="preserve">Categorie Documentatie Maturiteitsscore </t>
  </si>
  <si>
    <t xml:space="preserve">Categorie Implementatie Maturiteitsscore </t>
  </si>
  <si>
    <t>Opmerkingen en/of aanvullende informatie</t>
  </si>
  <si>
    <t>Opmerkingen van de beoordelaar</t>
  </si>
  <si>
    <r>
      <rPr>
        <b/>
        <sz val="10"/>
        <color rgb="FF000000"/>
        <rFont val="Calibri"/>
        <family val="2"/>
        <scheme val="minor"/>
      </rPr>
      <t xml:space="preserve">Organisatorische Context (GV.OC): </t>
    </r>
    <r>
      <rPr>
        <sz val="10"/>
        <color rgb="FF000000"/>
        <rFont val="Calibri"/>
        <family val="2"/>
        <scheme val="minor"/>
      </rPr>
      <t>De omstandigheden – missie, verwachtingen van belanghebbenden, afhankelijkheden en wettelijke, regelgevende en contractuele vereisten – rondom de beslissingen van de organisatie op het gebied van cyberbeveiligingsrisicobeheer worden begrepen</t>
    </r>
  </si>
  <si>
    <r>
      <rPr>
        <b/>
        <sz val="10"/>
        <color rgb="FF000000"/>
        <rFont val="Calibri"/>
        <family val="2"/>
        <scheme val="minor"/>
      </rPr>
      <t xml:space="preserve">GV.OC-01: </t>
    </r>
    <r>
      <rPr>
        <sz val="10"/>
        <color rgb="FF000000"/>
        <rFont val="Calibri"/>
        <family val="2"/>
        <scheme val="minor"/>
      </rPr>
      <t>De missie van de organisatie wordt begrepen en vormt de basis voor het cyberbeveiligingsrisicobeheer</t>
    </r>
  </si>
  <si>
    <t>Important</t>
  </si>
  <si>
    <r>
      <rPr>
        <b/>
        <sz val="10"/>
        <color rgb="FF000000"/>
        <rFont val="Calibri"/>
        <family val="2"/>
      </rPr>
      <t>GV.OC-01.1:</t>
    </r>
    <r>
      <rPr>
        <sz val="10"/>
        <color rgb="FF000000"/>
        <rFont val="Calibri"/>
        <family val="2"/>
      </rPr>
      <t xml:space="preserve"> De missie van de organisatie moet worden vastgesteld, gecommuniceerd en vormt de basis voor informatie- en cyberbeveiligingsrisicobeheer.
</t>
    </r>
  </si>
  <si>
    <r>
      <rPr>
        <b/>
        <sz val="10"/>
        <color rgb="FF000000"/>
        <rFont val="Calibri"/>
        <family val="2"/>
        <scheme val="minor"/>
      </rPr>
      <t xml:space="preserve">GV.OC-02: </t>
    </r>
    <r>
      <rPr>
        <sz val="10"/>
        <color rgb="FF000000"/>
        <rFont val="Calibri"/>
        <family val="2"/>
        <scheme val="minor"/>
      </rPr>
      <t>Interne en externe stakeholders worden begrepen en hun behoeften en verwachtingen met betrekking tot cybersecurityrisicobeheer worden begrepen en in overweging genomen</t>
    </r>
  </si>
  <si>
    <t>Essential</t>
  </si>
  <si>
    <r>
      <rPr>
        <b/>
        <sz val="10"/>
        <color rgb="FF000000"/>
        <rFont val="Calibri"/>
        <family val="2"/>
        <scheme val="minor"/>
      </rPr>
      <t xml:space="preserve">GV.OC-02.1: </t>
    </r>
    <r>
      <rPr>
        <sz val="10"/>
        <color rgb="FF000000"/>
        <rFont val="Calibri"/>
        <family val="2"/>
        <scheme val="minor"/>
      </rPr>
      <t>De organisatie moet aantonen dat zij de behoeften en verwachtingen van zowel interne als externe belanghebbenden begrijpt en hiermee rekening houdt bij het beheer van informatie- en cyberbeveiligingsrisico’s.</t>
    </r>
  </si>
  <si>
    <r>
      <t xml:space="preserve">GV.OC-03: </t>
    </r>
    <r>
      <rPr>
        <sz val="10"/>
        <color rgb="FF000000"/>
        <rFont val="Calibri"/>
        <family val="2"/>
        <scheme val="minor"/>
      </rPr>
      <t>Activiteiten en resultaten op het gebied van cyberbeveiligingsrisicobeheer worden opgenomen in de risicobeheerprocessen van de onderneming</t>
    </r>
  </si>
  <si>
    <t>Basic</t>
  </si>
  <si>
    <r>
      <rPr>
        <b/>
        <sz val="10"/>
        <color rgb="FF000000"/>
        <rFont val="Calibri"/>
        <family val="2"/>
      </rPr>
      <t>GV.OC-03.1:</t>
    </r>
    <r>
      <rPr>
        <sz val="10"/>
        <color rgb="FF000000"/>
        <rFont val="Calibri"/>
        <family val="2"/>
      </rPr>
      <t xml:space="preserve"> Als onderdeel van de organisatiebrede risicobeheerstrategie moet een uitgebreide strategie voor het beheer van informatie- en cyberbeveiligingsrisico's worden ontwikkeld en bijgewerkt wanneer zich veranderingen voordoen.</t>
    </r>
  </si>
  <si>
    <r>
      <rPr>
        <b/>
        <sz val="10"/>
        <color rgb="FF000000"/>
        <rFont val="Calibri"/>
        <family val="2"/>
      </rPr>
      <t>GV.OC-03.2</t>
    </r>
    <r>
      <rPr>
        <sz val="10"/>
        <color rgb="FF000000"/>
        <rFont val="Calibri"/>
        <family val="2"/>
      </rPr>
      <t>: Wettelijke, regelgevende en contractuele verplichtingen met betrekking tot informatie en cyberbeveiliging moeten continu worden beheerd om ervoor te zorgen dat ze accuraat en up-to-date blijven en effectief worden toegepast.</t>
    </r>
  </si>
  <si>
    <r>
      <rPr>
        <b/>
        <sz val="10"/>
        <color rgb="FF000000"/>
        <rFont val="Calibri"/>
        <family val="2"/>
        <scheme val="minor"/>
      </rPr>
      <t xml:space="preserve">GV.OC-04: </t>
    </r>
    <r>
      <rPr>
        <sz val="10"/>
        <color rgb="FF000000"/>
        <rFont val="Calibri"/>
        <family val="2"/>
        <scheme val="minor"/>
      </rPr>
      <t>Kritieke doelstellingen, capaciteiten en diensten waarvan externe belanghebbenden afhankelijk zijn of die ze van de organisatie verwachten, worden begrepen en gecommuniceerd</t>
    </r>
  </si>
  <si>
    <r>
      <rPr>
        <b/>
        <sz val="10"/>
        <color rgb="FF000000"/>
        <rFont val="Calibri"/>
        <family val="2"/>
      </rPr>
      <t>GV.OC-04.1:</t>
    </r>
    <r>
      <rPr>
        <sz val="10"/>
        <color rgb="FF000000"/>
        <rFont val="Calibri"/>
        <family val="2"/>
      </rPr>
      <t xml:space="preserve"> De organisatie moet vaststellen, documenteren en communiceren welke capaciteiten, diensten en doelstellingen voor externe belanghebbenden het meest belangrijk zijn. Deze moeten op prioriteit worden gerangschikt en meegenomen in de risicoanalyse.</t>
    </r>
  </si>
  <si>
    <r>
      <rPr>
        <b/>
        <sz val="10"/>
        <color rgb="FF000000"/>
        <rFont val="Calibri"/>
        <family val="2"/>
        <scheme val="minor"/>
      </rPr>
      <t>GV.OC-04.2:</t>
    </r>
    <r>
      <rPr>
        <sz val="10"/>
        <color rgb="FF000000"/>
        <rFont val="Calibri"/>
        <family val="2"/>
        <scheme val="minor"/>
      </rPr>
      <t xml:space="preserve"> De organisatie moet cyberbeveiligingsvereisten voor essentiële activiteiten definiëren en documenteren, deze valideren door middel van tests en audits, de resultaten en eventuele corrigerende acties bijhoudenen de vereisten regelmatig bijwerken op basis van veranderende risico's.
</t>
    </r>
  </si>
  <si>
    <r>
      <rPr>
        <b/>
        <sz val="10"/>
        <color rgb="FF000000"/>
        <rFont val="Calibri"/>
        <family val="2"/>
      </rPr>
      <t>GV.OC-04.3:</t>
    </r>
    <r>
      <rPr>
        <sz val="10"/>
        <color rgb="FF000000"/>
        <rFont val="Calibri"/>
        <family val="2"/>
      </rPr>
      <t xml:space="preserve"> Er moet redundantie worden geïmplementeerd om te voldoen aan de beschikbaarheidsvereisten zoals gedefinieerd door de organisatie, wetgeving en/of regelgeving.</t>
    </r>
  </si>
  <si>
    <r>
      <rPr>
        <b/>
        <sz val="10"/>
        <color rgb="FF000000"/>
        <rFont val="Calibri"/>
        <family val="2"/>
        <scheme val="minor"/>
      </rPr>
      <t xml:space="preserve">GV.OC-04.4: </t>
    </r>
    <r>
      <rPr>
        <sz val="10"/>
        <color rgb="FF000000"/>
        <rFont val="Calibri"/>
        <family val="2"/>
        <scheme val="minor"/>
      </rPr>
      <t>Hersteltijd- en herstelpuntdoelstellingen voor de hervatting van essentiële ICT/OT-systeemprocessen moeten worden gedefinieerd en bewaakt.</t>
    </r>
  </si>
  <si>
    <r>
      <rPr>
        <b/>
        <sz val="10"/>
        <color rgb="FF000000"/>
        <rFont val="Calibri"/>
        <family val="2"/>
        <scheme val="minor"/>
      </rPr>
      <t xml:space="preserve">GV.OC-05:  </t>
    </r>
    <r>
      <rPr>
        <sz val="10"/>
        <color rgb="FF000000"/>
        <rFont val="Calibri"/>
        <family val="2"/>
        <scheme val="minor"/>
      </rPr>
      <t>De resultaten, capaciteiten en diensten waarvan de organisatie afhankelijk is, worden begrepen en gecommuniceerd</t>
    </r>
  </si>
  <si>
    <r>
      <rPr>
        <b/>
        <sz val="10"/>
        <color rgb="FF000000"/>
        <rFont val="Calibri"/>
        <family val="2"/>
        <scheme val="minor"/>
      </rPr>
      <t xml:space="preserve">GV.OC-05.1: </t>
    </r>
    <r>
      <rPr>
        <sz val="10"/>
        <color rgb="FF000000"/>
        <rFont val="Calibri"/>
        <family val="2"/>
        <scheme val="minor"/>
      </rPr>
      <t>De organisatie moet duidelijk vastleggen welke rol zij speelt in de toeleveringsketen. Daarbij moet ze ook beschrijven en communiceren van welke externe diensten, middelen en afhankelijkheden ze gebruikmaakt (upstream), en hoe ze samenwerkt met partijen verderop in de keten (downstream).</t>
    </r>
  </si>
  <si>
    <r>
      <rPr>
        <b/>
        <sz val="10"/>
        <color rgb="FF000000"/>
        <rFont val="Calibri"/>
        <family val="2"/>
        <scheme val="minor"/>
      </rPr>
      <t>Risicobeheerstrategie (GV.RM):</t>
    </r>
    <r>
      <rPr>
        <sz val="10"/>
        <color rgb="FF000000"/>
        <rFont val="Calibri"/>
        <family val="2"/>
        <scheme val="minor"/>
      </rPr>
      <t xml:space="preserve"> De prioriteiten, beperkingen, risicotolerantie en risicobereidheid van de organisatie, evenals de aannames, worden vastgesteld, gecommuniceerd en gebruikt ter ondersteuning van operationele risicobeslissingen</t>
    </r>
    <r>
      <rPr>
        <b/>
        <sz val="10"/>
        <color rgb="FF000000"/>
        <rFont val="Calibri"/>
        <family val="2"/>
        <scheme val="minor"/>
      </rPr>
      <t>.</t>
    </r>
  </si>
  <si>
    <t>Controle gelinkt aan de managementaspecten</t>
  </si>
  <si>
    <r>
      <rPr>
        <b/>
        <sz val="10"/>
        <color rgb="FF000000"/>
        <rFont val="Calibri"/>
        <family val="2"/>
        <scheme val="minor"/>
      </rPr>
      <t xml:space="preserve">GV.RM-01: </t>
    </r>
    <r>
      <rPr>
        <sz val="10"/>
        <color rgb="FF000000"/>
        <rFont val="Calibri"/>
        <family val="2"/>
        <scheme val="minor"/>
      </rPr>
      <t>Doelstellingen voor risicobeheer worden vastgesteld en overeengekomen door de belanghebbenden van de organisatie</t>
    </r>
  </si>
  <si>
    <r>
      <rPr>
        <b/>
        <sz val="10"/>
        <color rgb="FFFFFFFF"/>
        <rFont val="Calibri"/>
        <family val="2"/>
        <scheme val="minor"/>
      </rPr>
      <t xml:space="preserve">GV.RM-01.1: </t>
    </r>
    <r>
      <rPr>
        <sz val="10"/>
        <color rgb="FFFFFFFF"/>
        <rFont val="Calibri"/>
        <family val="2"/>
        <scheme val="minor"/>
      </rPr>
      <t xml:space="preserve">Doelstellingen voor informatie- en cybersecurity moeten op coherente wijze binnen de hele organisatie worden vastgesteld en goedgekeurd door het senior management. </t>
    </r>
  </si>
  <si>
    <r>
      <rPr>
        <b/>
        <sz val="10"/>
        <color rgb="FF000000"/>
        <rFont val="Calibri"/>
        <family val="2"/>
        <scheme val="minor"/>
      </rPr>
      <t xml:space="preserve">GV.RM-02: </t>
    </r>
    <r>
      <rPr>
        <sz val="10"/>
        <color rgb="FF000000"/>
        <rFont val="Calibri"/>
        <family val="2"/>
        <scheme val="minor"/>
      </rPr>
      <t>Verklaringen over risicobereidheid en risicotolerantie worden opgesteld, gecommuniceerd en onderhouden</t>
    </r>
  </si>
  <si>
    <r>
      <rPr>
        <b/>
        <sz val="10"/>
        <color rgb="FF000000"/>
        <rFont val="Calibri"/>
        <family val="2"/>
        <scheme val="minor"/>
      </rPr>
      <t>GV.RM-02.1:</t>
    </r>
    <r>
      <rPr>
        <sz val="10"/>
        <color rgb="FF000000"/>
        <rFont val="Calibri"/>
        <family val="2"/>
        <scheme val="minor"/>
      </rPr>
      <t xml:space="preserve"> Verklaringen over risicobereidheid en risicotolerantie moeten worden gedefinieerd, gedocumenteerd, goedgekeurd door het senior management, gecommuniceerd en onderhouden.</t>
    </r>
  </si>
  <si>
    <r>
      <rPr>
        <b/>
        <sz val="10"/>
        <color rgb="FF000000"/>
        <rFont val="Calibri"/>
        <family val="2"/>
        <scheme val="minor"/>
      </rPr>
      <t xml:space="preserve">GV.RM-03: </t>
    </r>
    <r>
      <rPr>
        <sz val="10"/>
        <color rgb="FF000000"/>
        <rFont val="Calibri"/>
        <family val="2"/>
        <scheme val="minor"/>
      </rPr>
      <t>Activiteiten en resultaten op het gebied van cyberbeveiligingsrisicobeheer worden opgenomen in de risicobeheerprocessen van de onderneming</t>
    </r>
  </si>
  <si>
    <r>
      <rPr>
        <b/>
        <sz val="10"/>
        <color rgb="FF000000"/>
        <rFont val="Calibri"/>
        <family val="2"/>
        <scheme val="minor"/>
      </rPr>
      <t xml:space="preserve">GV.RM-03.1: </t>
    </r>
    <r>
      <rPr>
        <sz val="10"/>
        <color rgb="FF000000"/>
        <rFont val="Calibri"/>
        <family val="2"/>
        <scheme val="minor"/>
      </rPr>
      <t>Als onderdeel van de organisatiebrede risicobeheerstrategie moet een uitgebreide strategie voor het beheer van informatie- en cyberbeveiligingsrisico's worden ontwikkeld en bijgewerkt wanneer zich veranderingen voordoen.</t>
    </r>
  </si>
  <si>
    <r>
      <rPr>
        <b/>
        <sz val="10"/>
        <color rgb="FFFFFFFF"/>
        <rFont val="Calibri"/>
        <family val="2"/>
        <scheme val="minor"/>
      </rPr>
      <t xml:space="preserve">GV.RM-03.2: </t>
    </r>
    <r>
      <rPr>
        <sz val="10"/>
        <color rgb="FFFFFFFF"/>
        <rFont val="Calibri"/>
        <family val="2"/>
        <scheme val="minor"/>
      </rPr>
      <t xml:space="preserve"> Informatie- en cyberbeveiligingsrisico's moeten worden gedocumenteerd als onderdeel van de bedrijfsrisicobeheerprocessen, formeel worden goedgekeurd door het senior management en worden bijgewerkt wanneer zich wijzigingen voordoen.</t>
    </r>
  </si>
  <si>
    <r>
      <rPr>
        <b/>
        <sz val="10"/>
        <color rgb="FF000000"/>
        <rFont val="Calibri"/>
        <family val="2"/>
      </rPr>
      <t>GV.RM-04:</t>
    </r>
    <r>
      <rPr>
        <sz val="10"/>
        <color rgb="FF000000"/>
        <rFont val="Calibri"/>
        <family val="2"/>
      </rPr>
      <t xml:space="preserve"> Er wordt een strategische koers vastgesteld en gecommuniceerd waarin passende opties voor risicorespons worden beschreven</t>
    </r>
  </si>
  <si>
    <r>
      <rPr>
        <b/>
        <sz val="10"/>
        <color rgb="FF000000"/>
        <rFont val="Calibri"/>
        <family val="2"/>
      </rPr>
      <t>GV.RM-04.1</t>
    </r>
    <r>
      <rPr>
        <sz val="10"/>
        <color rgb="FF000000"/>
        <rFont val="Calibri"/>
        <family val="2"/>
      </rPr>
      <t>: Er moet een formeel globaal plan of een duidelijke visie worden opgesteld en gecommuniceerd aan alle betrokkenen over hoe risico's moeten worden beheerd, met inbegrip van de verschillende strategieën die de organisatie kan toepassen om geïdentificeerde risico's aan te pakken, rekening houdend met de mate van risicobereidheid of risicotolerantie.</t>
    </r>
  </si>
  <si>
    <r>
      <rPr>
        <b/>
        <sz val="10"/>
        <color rgb="FF000000"/>
        <rFont val="Calibri"/>
        <family val="2"/>
        <scheme val="minor"/>
      </rPr>
      <t xml:space="preserve">GV.RM-05: </t>
    </r>
    <r>
      <rPr>
        <sz val="10"/>
        <color rgb="FF000000"/>
        <rFont val="Calibri"/>
        <family val="2"/>
        <scheme val="minor"/>
      </rPr>
      <t>Er worden communicatielijnen binnen de organisatie opgezet voor cyberbeveiligingsrisico's, inclusief risico's van leveranciers en andere derde partijen</t>
    </r>
  </si>
  <si>
    <r>
      <rPr>
        <b/>
        <sz val="10"/>
        <color rgb="FF000000"/>
        <rFont val="Calibri"/>
        <family val="2"/>
        <scheme val="minor"/>
      </rPr>
      <t xml:space="preserve">GV.RM-05.1: </t>
    </r>
    <r>
      <rPr>
        <sz val="10"/>
        <color rgb="FF000000"/>
        <rFont val="Calibri"/>
        <family val="2"/>
        <scheme val="minor"/>
      </rPr>
      <t xml:space="preserve">Om de overkoepelende visie op risicobeheer te ondersteunen, moet de organisatie zorgen voor duidelijke afspraken over hoe informatie over cyberrisico’s wordt gedeeld, ook wanneer die risico’s afkomstig zijn van leveranciers of andere externe partijen.
</t>
    </r>
  </si>
  <si>
    <r>
      <rPr>
        <b/>
        <sz val="10"/>
        <color rgb="FF000000"/>
        <rFont val="Calibri"/>
        <family val="2"/>
        <scheme val="minor"/>
      </rPr>
      <t xml:space="preserve">Rollen, Verantwoordelijkheden en Bevoegdheden (GV.RR): </t>
    </r>
    <r>
      <rPr>
        <sz val="10"/>
        <color rgb="FF000000"/>
        <rFont val="Calibri"/>
        <family val="2"/>
        <scheme val="minor"/>
      </rPr>
      <t>Er worden rollen, verantwoordelijkheden en bevoegdheden op het gebied van cyberbeveiliging vastgesteld en gecommuniceerd om verantwoordingsplicht, prestatiebeoordeling en voortdurende verbetering te bevorderen.</t>
    </r>
  </si>
  <si>
    <r>
      <rPr>
        <b/>
        <sz val="10"/>
        <color rgb="FF000000"/>
        <rFont val="Calibri"/>
        <family val="2"/>
        <scheme val="minor"/>
      </rPr>
      <t xml:space="preserve">GV.RR-01: </t>
    </r>
    <r>
      <rPr>
        <sz val="10"/>
        <color rgb="FF000000"/>
        <rFont val="Calibri"/>
        <family val="2"/>
        <scheme val="minor"/>
      </rPr>
      <t>Het  leiderschap van de organisatie is verantwoordelijk en aansprakelijk voor cyberbeveiligingsrisico's en bevordert een cultuur die risicobewust, ethisch en continu verbeterend is</t>
    </r>
  </si>
  <si>
    <r>
      <rPr>
        <b/>
        <sz val="10"/>
        <color rgb="FFFFFFFF"/>
        <rFont val="Calibri"/>
        <family val="2"/>
        <scheme val="minor"/>
      </rPr>
      <t xml:space="preserve">GV.RR-01.1: </t>
    </r>
    <r>
      <rPr>
        <sz val="10"/>
        <color rgb="FFFFFFFF"/>
        <rFont val="Calibri"/>
        <family val="2"/>
        <scheme val="minor"/>
      </rPr>
      <t xml:space="preserve">Het topmanagement van de organisatie is verantwoordelijk en aansprakelijk voor cyberbeveiligingsrisico's en bevordert een cultuur die risicobewust, ethisch en continu verbeterend is.
</t>
    </r>
  </si>
  <si>
    <r>
      <rPr>
        <b/>
        <sz val="10"/>
        <color rgb="FF000000"/>
        <rFont val="Calibri"/>
        <family val="2"/>
        <scheme val="minor"/>
      </rPr>
      <t xml:space="preserve">GV.RR-02: </t>
    </r>
    <r>
      <rPr>
        <sz val="10"/>
        <color rgb="FF000000"/>
        <rFont val="Calibri"/>
        <family val="2"/>
        <scheme val="minor"/>
      </rPr>
      <t>Rollen, verantwoordelijkheden en bevoegdheden met betrekking tot cyberbeveiligingsrisicobeheer worden vastgesteld, gecommuniceerd, begrepen en gehandhaafd</t>
    </r>
  </si>
  <si>
    <r>
      <rPr>
        <b/>
        <sz val="10"/>
        <color rgb="FFFFFFFF"/>
        <rFont val="Calibri"/>
        <family val="2"/>
      </rPr>
      <t>GV.RR-02.1</t>
    </r>
    <r>
      <rPr>
        <sz val="10"/>
        <color rgb="FFFFFFFF"/>
        <rFont val="Calibri"/>
        <family val="2"/>
      </rPr>
      <t xml:space="preserve">: De rollen, verantwoordelijkheden en bevoegdheden op het gebied van informatie- en cyberbeveiliging voor medewerkers, leveranciers, klanten en partners moeten worden vastgelegd, regelmatig beoordeeld en goedgekeurd, actueel gehouden, duidelijk gecommuniceerd en zowel intern als extern afgestemd.
</t>
    </r>
  </si>
  <si>
    <r>
      <rPr>
        <b/>
        <sz val="10"/>
        <color rgb="FFFFFFFF"/>
        <rFont val="Calibri"/>
        <family val="2"/>
        <scheme val="minor"/>
      </rPr>
      <t xml:space="preserve">GV.RR-02.2: </t>
    </r>
    <r>
      <rPr>
        <sz val="10"/>
        <color rgb="FFFFFFFF"/>
        <rFont val="Calibri"/>
        <family val="2"/>
        <scheme val="minor"/>
      </rPr>
      <t>De organisatie moet een senior leidinggevende aanstellen als Information Security Officer.</t>
    </r>
  </si>
  <si>
    <r>
      <rPr>
        <b/>
        <sz val="10"/>
        <color rgb="FF000000"/>
        <rFont val="Calibri"/>
        <family val="2"/>
        <scheme val="minor"/>
      </rPr>
      <t xml:space="preserve">GV.RR-03: </t>
    </r>
    <r>
      <rPr>
        <sz val="10"/>
        <color rgb="FF000000"/>
        <rFont val="Calibri"/>
        <family val="2"/>
        <scheme val="minor"/>
      </rPr>
      <t>Er worden voldoende middelen toegewezen in overeenstemming met de cyberbeveiligingsrisicostrategie, rollen, verantwoordelijkheden en beleidslijnen</t>
    </r>
  </si>
  <si>
    <r>
      <rPr>
        <b/>
        <sz val="10"/>
        <color rgb="FFFFFFFF"/>
        <rFont val="Calibri"/>
        <family val="2"/>
        <scheme val="minor"/>
      </rPr>
      <t xml:space="preserve">GV.RR-03.1: </t>
    </r>
    <r>
      <rPr>
        <sz val="10"/>
        <color rgb="FFFFFFFF"/>
        <rFont val="Calibri"/>
        <family val="2"/>
        <scheme val="minor"/>
      </rPr>
      <t>Er moeten voldoende middelen worden toegewezen in overeenstemming met de cyberbeveiligingsrisicostrategie, rollen, verantwoordelijkheden en beleid.</t>
    </r>
  </si>
  <si>
    <r>
      <rPr>
        <b/>
        <sz val="10"/>
        <color rgb="FF000000"/>
        <rFont val="Calibri"/>
        <family val="2"/>
      </rPr>
      <t>GV.RR-03.2:</t>
    </r>
    <r>
      <rPr>
        <sz val="10"/>
        <color rgb="FF000000"/>
        <rFont val="Calibri"/>
        <family val="2"/>
      </rPr>
      <t xml:space="preserve"> De organisatie moet rollen en verantwoordelijkheden toewijzen voor het regelmatig herzien en bijwerken van respons- en herstelplannen, zodat deze blijven aansluiten bij veranderingen in het risicolandschap en effectief blijven functioneren.</t>
    </r>
  </si>
  <si>
    <r>
      <rPr>
        <b/>
        <sz val="10"/>
        <color rgb="FF000000"/>
        <rFont val="Calibri"/>
        <family val="2"/>
        <scheme val="minor"/>
      </rPr>
      <t xml:space="preserve">GV.RR-04: </t>
    </r>
    <r>
      <rPr>
        <sz val="10"/>
        <color rgb="FF000000"/>
        <rFont val="Calibri"/>
        <family val="2"/>
        <scheme val="minor"/>
      </rPr>
      <t>Cybersecurity is opgenomen in het personeelsbeleid</t>
    </r>
  </si>
  <si>
    <r>
      <rPr>
        <b/>
        <sz val="10"/>
        <color rgb="FF000000"/>
        <rFont val="Calibri"/>
        <family val="2"/>
      </rPr>
      <t>GV.RR-04.1:</t>
    </r>
    <r>
      <rPr>
        <sz val="10"/>
        <color rgb="FF000000"/>
        <rFont val="Calibri"/>
        <family val="2"/>
      </rPr>
      <t xml:space="preserve"> Personeel dat toegang heeft tot de meest kritieke informatie of technologie van de organisatie moet worden geauthenticeerd.</t>
    </r>
  </si>
  <si>
    <r>
      <rPr>
        <b/>
        <sz val="10"/>
        <color rgb="FF000000"/>
        <rFont val="Calibri"/>
        <family val="2"/>
        <scheme val="minor"/>
      </rPr>
      <t xml:space="preserve">GV.RR-04.2: </t>
    </r>
    <r>
      <rPr>
        <sz val="10"/>
        <color rgb="FF000000"/>
        <rFont val="Calibri"/>
        <family val="2"/>
        <scheme val="minor"/>
      </rPr>
      <t xml:space="preserve">Er moet een cyberbeveiligingsproces voor human resources worden ontwikkeld en onderhouden dat van toepassing is bij werving, tijdens het dienstverband en bij beëindiging van het dienstverband.
</t>
    </r>
  </si>
  <si>
    <r>
      <rPr>
        <b/>
        <sz val="10"/>
        <color rgb="FF000000"/>
        <rFont val="Calibri"/>
        <family val="2"/>
      </rPr>
      <t xml:space="preserve">Beleid (GV.PO): </t>
    </r>
    <r>
      <rPr>
        <sz val="10"/>
        <color rgb="FF000000"/>
        <rFont val="Calibri"/>
        <family val="2"/>
      </rPr>
      <t>Het cyberbeveiligingsbeleid van de organisatie wordt vastgesteld, gecommuniceerd en gehandhaafd.</t>
    </r>
  </si>
  <si>
    <r>
      <rPr>
        <b/>
        <sz val="10"/>
        <color rgb="FF000000"/>
        <rFont val="Calibri"/>
        <family val="2"/>
        <scheme val="minor"/>
      </rPr>
      <t xml:space="preserve">GV.PO-01: </t>
    </r>
    <r>
      <rPr>
        <sz val="10"/>
        <color rgb="FF000000"/>
        <rFont val="Calibri"/>
        <family val="2"/>
        <scheme val="minor"/>
      </rPr>
      <t>Het beleid voor het beheer van cyberbeveiligingsrisico's wordt vastgesteld op basis van de context van de organisatie, de cyberbeveiligingsstrategie en de prioriteiten, en dit beleid wordt gecommuniceerd en gehandhaafd</t>
    </r>
  </si>
  <si>
    <r>
      <rPr>
        <b/>
        <sz val="10"/>
        <color rgb="FF000000"/>
        <rFont val="Calibri"/>
        <family val="2"/>
        <scheme val="minor"/>
      </rPr>
      <t xml:space="preserve">GV.PO-01.1: </t>
    </r>
    <r>
      <rPr>
        <sz val="10"/>
        <color rgb="FF000000"/>
        <rFont val="Calibri"/>
        <family val="2"/>
        <scheme val="minor"/>
      </rPr>
      <t>Beleid en procedures voor het beheer van informatie en cyberbeveiliging moeten worden vastgesteld, gedocumenteerd, beoordeeld, goedgekeurd, bijgewerkt wanneer er wijzigingen optreden, gecommuniceerd en gehandhaafd.</t>
    </r>
  </si>
  <si>
    <r>
      <rPr>
        <b/>
        <sz val="10"/>
        <color rgb="FF000000"/>
        <rFont val="Calibri"/>
        <family val="2"/>
        <scheme val="minor"/>
      </rPr>
      <t>GV.PO-01.2:</t>
    </r>
    <r>
      <rPr>
        <sz val="10"/>
        <color rgb="FF000000"/>
        <rFont val="Calibri"/>
        <family val="2"/>
        <scheme val="minor"/>
      </rPr>
      <t xml:space="preserve"> Organisatiebrede beleidsregels en procedures op het gebied van informatie- en cyberbeveiliging moeten het gebruik van cryptografie en, indien van toepassing, encryptie omvatten, rekening houden met veranderingen in vereisten, bedreigingen, technologie en organisatorische rollen, en worden goedgekeurd door het senior management, dat toezicht houdt op de implementatie ervan.</t>
    </r>
  </si>
  <si>
    <r>
      <rPr>
        <b/>
        <sz val="10"/>
        <color rgb="FF000000"/>
        <rFont val="Calibri"/>
        <family val="2"/>
        <scheme val="minor"/>
      </rPr>
      <t xml:space="preserve">Toezicht (GV.OV): </t>
    </r>
    <r>
      <rPr>
        <sz val="10"/>
        <color rgb="FF000000"/>
        <rFont val="Calibri"/>
        <family val="2"/>
        <scheme val="minor"/>
      </rPr>
      <t>De resultaten van organisatiebrede activiteiten en prestaties op het gebied van cyberbeveiligingsrisicobeheer worden gebruikt om de risicobeheerstrategie te onderbouwen, te verbeteren en aan te passen</t>
    </r>
  </si>
  <si>
    <r>
      <rPr>
        <b/>
        <sz val="10"/>
        <color rgb="FF000000"/>
        <rFont val="Calibri"/>
        <family val="2"/>
        <scheme val="minor"/>
      </rPr>
      <t xml:space="preserve">GV.OV-02: </t>
    </r>
    <r>
      <rPr>
        <sz val="10"/>
        <color rgb="FF000000"/>
        <rFont val="Calibri"/>
        <family val="2"/>
        <scheme val="minor"/>
      </rPr>
      <t>De strategie voor cyberbeveiligingsrisicobeheer wordt herzien en aangepast om ervoor te zorgen dat deze voldoet aan de organisatorische vereisten en risico's</t>
    </r>
  </si>
  <si>
    <r>
      <rPr>
        <b/>
        <sz val="10"/>
        <color rgb="FFFFFFFF"/>
        <rFont val="Calibri"/>
        <family val="2"/>
      </rPr>
      <t>GV.OV-02.1:</t>
    </r>
    <r>
      <rPr>
        <sz val="10"/>
        <color rgb="FFFFFFFF"/>
        <rFont val="Calibri"/>
        <family val="2"/>
      </rPr>
      <t xml:space="preserve"> De strategie voor informatie- en cyberbeveiligingsrisicobeheer moet worden herzien en aangepast om ervoor te zorgen dat deze voldoet aan de organisatorische vereisten en risico's.</t>
    </r>
  </si>
  <si>
    <r>
      <rPr>
        <b/>
        <sz val="10"/>
        <color rgb="FF000000"/>
        <rFont val="Calibri"/>
        <family val="2"/>
        <scheme val="minor"/>
      </rPr>
      <t xml:space="preserve">GV.OV-03: </t>
    </r>
    <r>
      <rPr>
        <sz val="10"/>
        <color rgb="FF000000"/>
        <rFont val="Calibri"/>
        <family val="2"/>
        <scheme val="minor"/>
      </rPr>
      <t>De prestaties van de organisatie op het gebied van cyberbeveiligingsrisicobeheer worden geëvalueerd en beoordeeld om te bepalen of aanpassingen nodig zijn</t>
    </r>
  </si>
  <si>
    <r>
      <rPr>
        <b/>
        <sz val="10"/>
        <color rgb="FFFFFFFF"/>
        <rFont val="Calibri"/>
        <family val="2"/>
      </rPr>
      <t xml:space="preserve">GV.OV-03.1: </t>
    </r>
    <r>
      <rPr>
        <sz val="10"/>
        <color rgb="FFFFFFFF"/>
        <rFont val="Calibri"/>
        <family val="2"/>
      </rPr>
      <t>De prestaties van de organisatie op het gebied van cyberbeveiligingsrisicobeheer moeten worden geëvalueerd, beoordeeld en indien nodig aangepast.</t>
    </r>
  </si>
  <si>
    <r>
      <rPr>
        <b/>
        <sz val="10"/>
        <color rgb="FF000000"/>
        <rFont val="Calibri"/>
        <family val="2"/>
        <scheme val="minor"/>
      </rPr>
      <t xml:space="preserve">Risicobeheer voor Cyberbeveiliging in de Toeleveringsketen (GV.SC): </t>
    </r>
    <r>
      <rPr>
        <sz val="10"/>
        <color rgb="FF000000"/>
        <rFont val="Calibri"/>
        <family val="2"/>
        <scheme val="minor"/>
      </rPr>
      <t>Processen voor cyberrisicobeheer in de toeleveringsketen worden geïdentificeerd, vastgesteld, beheerd, gecontroleerd en verbeterd door belanghebbenden binnen de organisatie</t>
    </r>
  </si>
  <si>
    <r>
      <rPr>
        <b/>
        <sz val="10"/>
        <color rgb="FF000000"/>
        <rFont val="Calibri"/>
        <family val="2"/>
        <scheme val="minor"/>
      </rPr>
      <t xml:space="preserve">GV.SC-01: </t>
    </r>
    <r>
      <rPr>
        <sz val="10"/>
        <color rgb="FF000000"/>
        <rFont val="Calibri"/>
        <family val="2"/>
        <scheme val="minor"/>
      </rPr>
      <t>Een programma, strategie, doelstellingen, beleid en processen voor cyberbeveiligingsrisicobeheer in de toeleveringsketen worden vastgesteld en overeengekomen door belanghebbenden binnen de organisatie</t>
    </r>
  </si>
  <si>
    <r>
      <rPr>
        <b/>
        <sz val="10"/>
        <color rgb="FF000000"/>
        <rFont val="Calibri"/>
        <family val="2"/>
      </rPr>
      <t>GV.SC-01.1:</t>
    </r>
    <r>
      <rPr>
        <sz val="10"/>
        <color rgb="FF000000"/>
        <rFont val="Calibri"/>
        <family val="2"/>
      </rPr>
      <t xml:space="preserve"> Een programma, strategie, doelstellingen, beleid en processen voor cyberbeveiliging van de toeleveringsketen moeten worden gedocumenteerd, beoordeeld, bijgewerkt wanneer er wijzigingen optreden en goedgekeurd door belanghebbenden binnen de organisatie. </t>
    </r>
  </si>
  <si>
    <r>
      <rPr>
        <b/>
        <sz val="10"/>
        <color rgb="FF000000"/>
        <rFont val="Calibri"/>
        <family val="2"/>
        <scheme val="minor"/>
      </rPr>
      <t xml:space="preserve">GV.SC-02: </t>
    </r>
    <r>
      <rPr>
        <sz val="10"/>
        <color rgb="FF000000"/>
        <rFont val="Calibri"/>
        <family val="2"/>
        <scheme val="minor"/>
      </rPr>
      <t>Cybersecurityrollen en -verantwoordelijkheden voor leveranciers, klanten en partners worden intern en extern vastgesteld, gecommuniceerd en gecoördineerd</t>
    </r>
  </si>
  <si>
    <r>
      <rPr>
        <b/>
        <sz val="10"/>
        <color rgb="FF000000"/>
        <rFont val="Calibri"/>
        <family val="2"/>
      </rPr>
      <t>GV.SC-02.1:</t>
    </r>
    <r>
      <rPr>
        <sz val="10"/>
        <color rgb="FF000000"/>
        <rFont val="Calibri"/>
        <family val="2"/>
      </rPr>
      <t xml:space="preserve"> Externe dienstverleners moeten de organisatie informeren over elke overdracht, beëindiging of overgang van personeel dat fysieke of digitale toegang heeft tot bedrijfskritieke onderdelen van de systemen.</t>
    </r>
  </si>
  <si>
    <r>
      <rPr>
        <b/>
        <sz val="10"/>
        <color rgb="FF000000"/>
        <rFont val="Calibri"/>
        <family val="2"/>
        <scheme val="minor"/>
      </rPr>
      <t xml:space="preserve">GV.SC-03: </t>
    </r>
    <r>
      <rPr>
        <sz val="10"/>
        <color rgb="FF000000"/>
        <rFont val="Calibri"/>
        <family val="2"/>
        <scheme val="minor"/>
      </rPr>
      <t>Risicobeheer voor de cyberbeveiligingsketen is geïntegreerd in cyberbeveiliging en bedrijfsrisicobeheer, risicobeoordeling en verbeteringsprocessen</t>
    </r>
  </si>
  <si>
    <r>
      <rPr>
        <b/>
        <sz val="10"/>
        <color rgb="FFFFFFFF"/>
        <rFont val="Calibri"/>
        <family val="2"/>
      </rPr>
      <t>GV.SC-03.1:</t>
    </r>
    <r>
      <rPr>
        <sz val="10"/>
        <color rgb="FFFFFFFF"/>
        <rFont val="Calibri"/>
        <family val="2"/>
      </rPr>
      <t xml:space="preserve"> Het risicobeheer voor informatie- en cyberbeveiliging in de toeleveringsketen moet worden geïntegreerd in het algemene beheer van informatie- en cyberbeveiliging, evenals in bedrijfsrisicobeheer, risicobeoordeling en verbeteringsprocessen.</t>
    </r>
  </si>
  <si>
    <r>
      <rPr>
        <b/>
        <sz val="10"/>
        <color rgb="FF000000"/>
        <rFont val="Calibri"/>
        <family val="2"/>
        <scheme val="minor"/>
      </rPr>
      <t xml:space="preserve">GV.SC-05: </t>
    </r>
    <r>
      <rPr>
        <sz val="10"/>
        <color rgb="FF000000"/>
        <rFont val="Calibri"/>
        <family val="2"/>
        <scheme val="minor"/>
      </rPr>
      <t>Er worden vereisten vastgesteld om cyberbeveiligingsrisico's in toeleveringsketens aan te pakken, deze worden geprioriteerd en geïntegreerd in contracten en andere soorten overeenkomsten met leveranciers en andere relevante derde partijen</t>
    </r>
  </si>
  <si>
    <r>
      <rPr>
        <b/>
        <sz val="10"/>
        <color rgb="FF000000"/>
        <rFont val="Calibri"/>
        <family val="2"/>
      </rPr>
      <t>GV.SC-05.1:</t>
    </r>
    <r>
      <rPr>
        <sz val="10"/>
        <color rgb="FF000000"/>
        <rFont val="Calibri"/>
        <family val="2"/>
      </rPr>
      <t xml:space="preserve"> Er moeten duidelijke eisen worden vastgesteld voor het aanpakken van cyberbeveiligingsrisico’s en het delen van gevoelige informatie in de toeleveringsketen. Deze eisen moeten worden geprioriteerd, geïntegreerd in contracten en andere soorten formele overeenkomsten, en gehandhaafd.</t>
    </r>
  </si>
  <si>
    <r>
      <rPr>
        <b/>
        <sz val="10"/>
        <color rgb="FFFFFFFF"/>
        <rFont val="Calibri"/>
        <family val="2"/>
      </rPr>
      <t>GV.SC-05.2:</t>
    </r>
    <r>
      <rPr>
        <sz val="10"/>
        <color rgb="FFFFFFFF"/>
        <rFont val="Calibri"/>
        <family val="2"/>
      </rPr>
      <t xml:space="preserve"> Contractuele eisen voor informatie- en cyberbeveiliging bij leveranciers en externe partners moeten worden geïmplementeerd om een controleerbaar proces voor het oplossen van kwetsbaarheden te waarborgen en om ervoor te zorgen dat tekortkomingen die tijdens testen en evaluaties worden vastgesteld, worden verholpen.</t>
    </r>
  </si>
  <si>
    <r>
      <rPr>
        <b/>
        <sz val="10"/>
        <color rgb="FFFFFFFF"/>
        <rFont val="Calibri"/>
        <family val="2"/>
      </rPr>
      <t>GV.SC-05.3:</t>
    </r>
    <r>
      <rPr>
        <sz val="10"/>
        <color rgb="FFFFFFFF"/>
        <rFont val="Calibri"/>
        <family val="2"/>
      </rPr>
      <t xml:space="preserve"> De organisatie moet contractuele vereisten vaststellen die de organisatie in staat stellen om de door leveranciers en externe partners geïmplementeerde informatie-/cyberbeveiligingsprogramma's te beoordelen.</t>
    </r>
  </si>
  <si>
    <r>
      <rPr>
        <b/>
        <sz val="10"/>
        <color rgb="FF000000"/>
        <rFont val="Calibri"/>
        <family val="2"/>
        <scheme val="minor"/>
      </rPr>
      <t xml:space="preserve">GV.SC-06: </t>
    </r>
    <r>
      <rPr>
        <sz val="10"/>
        <color rgb="FF000000"/>
        <rFont val="Calibri"/>
        <family val="2"/>
        <scheme val="minor"/>
      </rPr>
      <t>Planning en due diligence worden uitgevoerd om risico's te verminderen voordat formele relaties met leveranciers of andere derde partijen worden aangegaan</t>
    </r>
  </si>
  <si>
    <r>
      <rPr>
        <b/>
        <sz val="10"/>
        <color rgb="FF000000"/>
        <rFont val="Calibri"/>
        <family val="2"/>
      </rPr>
      <t>GV.SC-06.1:</t>
    </r>
    <r>
      <rPr>
        <sz val="10"/>
        <color rgb="FF000000"/>
        <rFont val="Calibri"/>
        <family val="2"/>
      </rPr>
      <t xml:space="preserve"> Er moet vooraf een zorgvuldige planning en beoordeling plaatsvinden om risico’s te beperken voordat formele relaties worden aangegaan met leveranciers of andere externe partijen.</t>
    </r>
  </si>
  <si>
    <r>
      <rPr>
        <b/>
        <sz val="10"/>
        <color rgb="FF000000"/>
        <rFont val="Calibri"/>
        <family val="2"/>
        <scheme val="minor"/>
      </rPr>
      <t xml:space="preserve">GV.SC-07: </t>
    </r>
    <r>
      <rPr>
        <sz val="10"/>
        <color rgb="FF000000"/>
        <rFont val="Calibri"/>
        <family val="2"/>
        <scheme val="minor"/>
      </rPr>
      <t>De risico's die een leverancier, zijn producten en diensten en andere derde partijen met zich meebrengen, worden begrepen, vastgelegd, geprioriteerd, beoordeeld, aangepakt en gemonitord gedurende de hele relatie</t>
    </r>
  </si>
  <si>
    <r>
      <rPr>
        <b/>
        <sz val="10"/>
        <color rgb="FFFFFFFF"/>
        <rFont val="Calibri"/>
        <family val="2"/>
      </rPr>
      <t>GV.SC-07.1:</t>
    </r>
    <r>
      <rPr>
        <sz val="10"/>
        <color rgb="FFFFFFFF"/>
        <rFont val="Calibri"/>
        <family val="2"/>
      </rPr>
      <t xml:space="preserve"> De risico's die een leverancier, zijn producten en diensten en andere derde partijen met zich meebrengen, moeten worden geïdentificeerd, gedocumenteerd, geprioriteerd, beperkt en minstens jaarlijks beoordeeld, en ook bij wijzigingen tijdens de samenwerking.
</t>
    </r>
  </si>
  <si>
    <r>
      <rPr>
        <b/>
        <sz val="10"/>
        <color rgb="FF000000"/>
        <rFont val="Calibri"/>
        <family val="2"/>
      </rPr>
      <t>GV.SC-07.2:</t>
    </r>
    <r>
      <rPr>
        <sz val="10"/>
        <color rgb="FF000000"/>
        <rFont val="Calibri"/>
        <family val="2"/>
      </rPr>
      <t xml:space="preserve"> Er moet een gedocumenteerde lijst worden opgesteld van alle kritieke leveranciers, dienstverleners en partners van de organisatie die mogelijk betrokken kunnen zijn bij een ernstig incident. Deze lijst moet actueel worden gehouden en zowel online als offline beschikbaar zijn, met inachtneming van vertrouwelijkheid en veiligheid.</t>
    </r>
  </si>
  <si>
    <r>
      <rPr>
        <b/>
        <sz val="10"/>
        <color rgb="FF000000"/>
        <rFont val="Calibri"/>
        <family val="2"/>
      </rPr>
      <t>GV.SC-07.3:</t>
    </r>
    <r>
      <rPr>
        <sz val="10"/>
        <color rgb="FF000000"/>
        <rFont val="Calibri"/>
        <family val="2"/>
      </rPr>
      <t xml:space="preserve"> De organisatie moet bij haar meest kritieke externe dienstverleners audits uitvoeren om te controleren of zij voldoen aan de beveiligingsvereisten.
</t>
    </r>
  </si>
  <si>
    <r>
      <rPr>
        <b/>
        <sz val="10"/>
        <color rgb="FF000000"/>
        <rFont val="Calibri"/>
        <family val="2"/>
      </rPr>
      <t>GV.SC-07.4:</t>
    </r>
    <r>
      <rPr>
        <sz val="10"/>
        <color rgb="FF000000"/>
        <rFont val="Calibri"/>
        <family val="2"/>
      </rPr>
      <t xml:space="preserve"> De organisatie moet ervoor zorgen dat leveranciers en externe partners voldoen aan contractuele verplichtingen op het gebied van informatie-/cyberbeveiliging door regelmatig onafhankelijke audits, beoordelingen en evaluaties door derden te controleren.</t>
    </r>
  </si>
  <si>
    <r>
      <rPr>
        <b/>
        <sz val="10"/>
        <color rgb="FF000000"/>
        <rFont val="Calibri"/>
        <family val="2"/>
        <scheme val="minor"/>
      </rPr>
      <t xml:space="preserve">GV.SC-08: </t>
    </r>
    <r>
      <rPr>
        <sz val="10"/>
        <color rgb="FF000000"/>
        <rFont val="Calibri"/>
        <family val="2"/>
        <scheme val="minor"/>
      </rPr>
      <t>Relevante leveranciers en andere derde partijen worden betrokken bij incidentplanning, respons en herstelactiviteiten</t>
    </r>
  </si>
  <si>
    <r>
      <rPr>
        <b/>
        <sz val="10"/>
        <color rgb="FF000000"/>
        <rFont val="Calibri"/>
        <family val="2"/>
      </rPr>
      <t>GV.SC-08.1:</t>
    </r>
    <r>
      <rPr>
        <sz val="10"/>
        <color rgb="FF000000"/>
        <rFont val="Calibri"/>
        <family val="2"/>
      </rPr>
      <t xml:space="preserve"> De organisatie moet sleutelpersonen van relevante leveranciers en andere derde partijen identificeren en documenteren om hen te betrekken bij incidentplanning, respons en herstelactiviteiten.</t>
    </r>
  </si>
  <si>
    <r>
      <rPr>
        <b/>
        <sz val="10"/>
        <color rgb="FF000000"/>
        <rFont val="Calibri"/>
        <family val="2"/>
        <scheme val="minor"/>
      </rPr>
      <t xml:space="preserve">GV.SC-09: </t>
    </r>
    <r>
      <rPr>
        <sz val="10"/>
        <color rgb="FF000000"/>
        <rFont val="Calibri"/>
        <family val="2"/>
        <scheme val="minor"/>
      </rPr>
      <t>Beveiligingsmaatregelen voor de toeleveringsketen worden geïntegreerd in cyberbeveiligings- en bedrijfsrisicobeheerprogramma's en de prestaties ervan worden gedurende de hele levenscyclus van technologische producten en diensten gemonitord</t>
    </r>
  </si>
  <si>
    <r>
      <rPr>
        <b/>
        <sz val="10"/>
        <color rgb="FF000000"/>
        <rFont val="Calibri"/>
        <family val="2"/>
      </rPr>
      <t>GV.SC-09.1:</t>
    </r>
    <r>
      <rPr>
        <sz val="10"/>
        <color rgb="FF000000"/>
        <rFont val="Calibri"/>
        <family val="2"/>
      </rPr>
      <t xml:space="preserve"> Beveiligingsmaatregelen voor de toeleveringsketen moeten worden geïntegreerd in de programma’s voor informatie- en cyberbeveiliging en het risicobeheer van de organisatie. De prestaties daarvan moeten gedurende de volledige levenscyclus van producten en diensten worden opgevolgd.</t>
    </r>
  </si>
  <si>
    <r>
      <rPr>
        <b/>
        <sz val="10"/>
        <color rgb="FF000000"/>
        <rFont val="Calibri"/>
        <family val="2"/>
        <scheme val="minor"/>
      </rPr>
      <t xml:space="preserve">GV.SC-10: </t>
    </r>
    <r>
      <rPr>
        <sz val="10"/>
        <color rgb="FF000000"/>
        <rFont val="Calibri"/>
        <family val="2"/>
        <scheme val="minor"/>
      </rPr>
      <t>Risicobeheerplannen voor cyberbeveiliging in de toeleveringsketen bevatten bepalingen voor activiteiten die plaatsvinden na het beëindigen van een partnerschap of serviceovereenkomst</t>
    </r>
  </si>
  <si>
    <r>
      <rPr>
        <b/>
        <sz val="10"/>
        <color rgb="FF000000"/>
        <rFont val="Calibri"/>
        <family val="2"/>
      </rPr>
      <t>GV.SC-10.1:</t>
    </r>
    <r>
      <rPr>
        <sz val="10"/>
        <color rgb="FF000000"/>
        <rFont val="Calibri"/>
        <family val="2"/>
      </rPr>
      <t xml:space="preserve"> Risicobeheerplannen voor cyberbeveiliging in de toeleveringsketen moeten maatregelen en verantwoordelijkheden bevatten voor het beheer van risico's die kunnen ontstaan nadat een leveranciersrelatie of dienstverleningsovereenkomst is beëindigd.</t>
    </r>
  </si>
  <si>
    <r>
      <rPr>
        <b/>
        <sz val="10"/>
        <color rgb="FF000000"/>
        <rFont val="Calibri"/>
        <family val="2"/>
        <scheme val="minor"/>
      </rPr>
      <t xml:space="preserve">Beheer van Bedrijfsmiddelen (ID.AM): </t>
    </r>
    <r>
      <rPr>
        <sz val="10"/>
        <color rgb="FF000000"/>
        <rFont val="Calibri"/>
        <family val="2"/>
        <scheme val="minor"/>
      </rPr>
      <t>Assets (bijv. gegevens, hardware, software, systemen, faciliteiten, diensten, mensen) die de organisatie in staat stellen haar bedrijfsdoelstellingen te bereiken, worden geïdentificeerd en beheerd in overeenstemming met hun relatieve belang voor de organisatiedoelstellingen en de risicostrategie van de organisatie.</t>
    </r>
  </si>
  <si>
    <r>
      <rPr>
        <b/>
        <sz val="10"/>
        <color rgb="FF000000"/>
        <rFont val="Calibri"/>
        <family val="2"/>
        <scheme val="minor"/>
      </rPr>
      <t xml:space="preserve">ID.AM-01: </t>
    </r>
    <r>
      <rPr>
        <sz val="10"/>
        <color rgb="FF000000"/>
        <rFont val="Calibri"/>
        <family val="2"/>
        <scheme val="minor"/>
      </rPr>
      <t>Er worden inventarissen bijgehouden van de hardware die door de organisatie wordt beheerd</t>
    </r>
  </si>
  <si>
    <r>
      <rPr>
        <b/>
        <sz val="10"/>
        <color rgb="FF000000"/>
        <rFont val="Calibri"/>
        <family val="2"/>
      </rPr>
      <t xml:space="preserve">ID.AM-01.1: </t>
    </r>
    <r>
      <rPr>
        <sz val="10"/>
        <color rgb="FF000000"/>
        <rFont val="Calibri"/>
        <family val="2"/>
      </rPr>
      <t>Er moet een inventaris worden opgesteld van alle fysieke en virtuele infrastructuurcomponenten – zoals hardware, netwerkapparatuur en cloudomgevingen – die informatieverwerking ondersteunen. Deze inventaris moet worden gedocumenteerd, beoordeeld en bijgewerkt zodra er wijzigingen optreden.</t>
    </r>
  </si>
  <si>
    <r>
      <rPr>
        <b/>
        <sz val="10"/>
        <color rgb="FF000000"/>
        <rFont val="Calibri"/>
        <family val="2"/>
      </rPr>
      <t>ID.AM-01.2:</t>
    </r>
    <r>
      <rPr>
        <sz val="10"/>
        <color rgb="FF000000"/>
        <rFont val="Calibri"/>
        <family val="2"/>
      </rPr>
      <t xml:space="preserve"> De inventaris van bedrijfsassets die verband houden met informatie en informatieverwerkingsfaciliteiten moet wijzigingen in de context van de organisatie weerspiegelen en alle informatie bevatten die nodig is voor een effectieve verantwoording.</t>
    </r>
  </si>
  <si>
    <r>
      <rPr>
        <b/>
        <sz val="10"/>
        <color rgb="FF000000"/>
        <rFont val="Calibri"/>
        <family val="2"/>
      </rPr>
      <t>ID.AM-01.3</t>
    </r>
    <r>
      <rPr>
        <sz val="10"/>
        <color rgb="FF000000"/>
        <rFont val="Calibri"/>
        <family val="2"/>
      </rPr>
      <t>: Wanneer ongeautoriseerde hardware wordt gedetecteerd, moet deze in quarantaine worden geplaatst voor mogelijke uitzonderingsafhandeling, worden verwijderd of vervangen, en moet de inventaris dienovereenkomstig worden bijgewerkt.</t>
    </r>
  </si>
  <si>
    <r>
      <rPr>
        <b/>
        <sz val="10"/>
        <color rgb="FF000000"/>
        <rFont val="Calibri"/>
        <family val="2"/>
        <scheme val="minor"/>
      </rPr>
      <t>ID.AM-01.4:</t>
    </r>
    <r>
      <rPr>
        <sz val="10"/>
        <color rgb="FF000000"/>
        <rFont val="Calibri"/>
        <family val="2"/>
        <scheme val="minor"/>
      </rPr>
      <t xml:space="preserve">	Mechanismen voor het detecteren van ongeautoriseerde hardware- en firmwarecomponenten binnen de ICT/OT-omgeving van de organisatie moeten worden vastgesteld.</t>
    </r>
  </si>
  <si>
    <r>
      <rPr>
        <b/>
        <sz val="10"/>
        <color rgb="FF000000"/>
        <rFont val="Calibri"/>
        <family val="2"/>
        <scheme val="minor"/>
      </rPr>
      <t xml:space="preserve">ID.AM-02: </t>
    </r>
    <r>
      <rPr>
        <sz val="10"/>
        <color rgb="FF000000"/>
        <rFont val="Calibri"/>
        <family val="2"/>
        <scheme val="minor"/>
      </rPr>
      <t>Er worden inventarissen bijgehouden van software, diensten en systemen die door de organisatie worden beheerd</t>
    </r>
  </si>
  <si>
    <r>
      <rPr>
        <b/>
        <sz val="10"/>
        <color rgb="FF000000"/>
        <rFont val="Calibri"/>
        <family val="2"/>
        <scheme val="minor"/>
      </rPr>
      <t xml:space="preserve">ID.AM-02.1: </t>
    </r>
    <r>
      <rPr>
        <sz val="10"/>
        <color rgb="FF000000"/>
        <rFont val="Calibri"/>
        <family val="2"/>
        <scheme val="minor"/>
      </rPr>
      <t>Een inventaris van software, digitale diensten en bedrijfssystemen die binnen de organisatie worden gebruikt, moet worden gedocumenteerd, beoordeeld en bijgewerkt wanneer er wijzigingen plaatsvinden.</t>
    </r>
  </si>
  <si>
    <r>
      <rPr>
        <b/>
        <sz val="10"/>
        <color rgb="FF000000"/>
        <rFont val="Calibri"/>
        <family val="2"/>
      </rPr>
      <t>ID.AM-02.2:</t>
    </r>
    <r>
      <rPr>
        <sz val="10"/>
        <color rgb="FF000000"/>
        <rFont val="Calibri"/>
        <family val="2"/>
      </rPr>
      <t xml:space="preserve"> De inventaris die weergeeft welke software, diensten en systemen in de organisatie worden gebruikt, moet wijzigingen in de context van de organisatie weerspiegelen en alle informatie bevatten die nodig is voor effectieve verantwoording.</t>
    </r>
  </si>
  <si>
    <r>
      <rPr>
        <b/>
        <sz val="10"/>
        <color rgb="FF000000"/>
        <rFont val="Calibri"/>
        <family val="2"/>
      </rPr>
      <t>ID.AM-02.3</t>
    </r>
    <r>
      <rPr>
        <sz val="10"/>
        <color rgb="FF000000"/>
        <rFont val="Calibri"/>
        <family val="2"/>
      </rPr>
      <t>: De personen die verantwoordelijk en aanspreekbaar zijn voor het beheer van softwareplatforms en -applicaties binnen de organisatie moeten formeel worden geïdentificeerd.</t>
    </r>
  </si>
  <si>
    <r>
      <rPr>
        <b/>
        <sz val="10"/>
        <color rgb="FF000000"/>
        <rFont val="Calibri"/>
        <family val="2"/>
      </rPr>
      <t>ID.AM-02.4:</t>
    </r>
    <r>
      <rPr>
        <sz val="10"/>
        <color rgb="FF000000"/>
        <rFont val="Calibri"/>
        <family val="2"/>
      </rPr>
      <t xml:space="preserve"> Wanneer ongeautoriseerde software wordt gedetecteerd, moet deze in quarantaine worden geplaatst voor mogelijke uitzonderingsafhandeling, worden verwijderd of vervangen, en moet de inventaris dienovereenkomstig worden bijgewerkt.</t>
    </r>
  </si>
  <si>
    <r>
      <rPr>
        <b/>
        <sz val="10"/>
        <color rgb="FF000000"/>
        <rFont val="Calibri"/>
        <family val="2"/>
        <scheme val="minor"/>
      </rPr>
      <t xml:space="preserve">ID.AM-02.5: </t>
    </r>
    <r>
      <rPr>
        <sz val="10"/>
        <color rgb="FF000000"/>
        <rFont val="Calibri"/>
        <family val="2"/>
        <scheme val="minor"/>
      </rPr>
      <t>Er moeten mechanismen worden vastgesteld om de aanwezigheid van ongeautoriseerde software binnen de ICT/OT-omgeving van de organisatie op te sporen.</t>
    </r>
  </si>
  <si>
    <r>
      <rPr>
        <b/>
        <sz val="10"/>
        <color rgb="FF000000"/>
        <rFont val="Calibri"/>
        <family val="2"/>
        <scheme val="minor"/>
      </rPr>
      <t xml:space="preserve">ID.AM-03: </t>
    </r>
    <r>
      <rPr>
        <sz val="10"/>
        <color rgb="FF000000"/>
        <rFont val="Calibri"/>
        <family val="2"/>
        <scheme val="minor"/>
      </rPr>
      <t>Weergaven van de geautoriseerde netwerkcommunicatie en interne en externe netwerkgegevensstromen van de organisatie worden bijgehouden</t>
    </r>
  </si>
  <si>
    <r>
      <rPr>
        <b/>
        <sz val="10"/>
        <color rgb="FF000000"/>
        <rFont val="Calibri"/>
        <family val="2"/>
        <scheme val="minor"/>
      </rPr>
      <t xml:space="preserve">ID.AM-03-2: </t>
    </r>
    <r>
      <rPr>
        <sz val="10"/>
        <color rgb="FF000000"/>
        <rFont val="Calibri"/>
        <family val="2"/>
        <scheme val="minor"/>
      </rPr>
      <t>De netwerkcommunicatie en interne gegevensstromen van de organisatie moeten in kaart worden gebracht, gedocumenteerd, geautoriseerd en bijgewerkt wanneer er wijzigingen optreden.</t>
    </r>
  </si>
  <si>
    <r>
      <rPr>
        <b/>
        <sz val="10"/>
        <color rgb="FFFFFFFF"/>
        <rFont val="Calibri"/>
        <family val="2"/>
        <scheme val="minor"/>
      </rPr>
      <t xml:space="preserve">ID.AM-03.3: </t>
    </r>
    <r>
      <rPr>
        <sz val="10"/>
        <color rgb="FFFFFFFF"/>
        <rFont val="Calibri"/>
        <family val="2"/>
        <scheme val="minor"/>
      </rPr>
      <t>De netwerkcommunicatie en externe gegevensstromen van de organisatie moeten in kaart worden gebracht, gedocumenteerd, geautoriseerd en bijgewerkt wanneer er wijzigingen optreden.</t>
    </r>
  </si>
  <si>
    <r>
      <rPr>
        <b/>
        <sz val="10"/>
        <color rgb="FF000000"/>
        <rFont val="Calibri"/>
        <family val="2"/>
        <scheme val="minor"/>
      </rPr>
      <t xml:space="preserve">ID.AM-04: </t>
    </r>
    <r>
      <rPr>
        <sz val="10"/>
        <color rgb="FF000000"/>
        <rFont val="Calibri"/>
        <family val="2"/>
        <scheme val="minor"/>
      </rPr>
      <t>Inventarissen van door leveranciers geleverde diensten worden bijgehouden</t>
    </r>
  </si>
  <si>
    <r>
      <rPr>
        <b/>
        <sz val="10"/>
        <color rgb="FF000000"/>
        <rFont val="Calibri"/>
        <family val="2"/>
        <scheme val="minor"/>
      </rPr>
      <t xml:space="preserve">ID.AM-04.1: </t>
    </r>
    <r>
      <rPr>
        <sz val="10"/>
        <color rgb="FF000000"/>
        <rFont val="Calibri"/>
        <family val="2"/>
        <scheme val="minor"/>
      </rPr>
      <t>Organisaties moeten een duidelijke en actuele lijst bijhouden van alle externe diensten die ze gebruiken, inclusief hoe deze verbinding maken met hun systemen. Deze diensten moeten vóór gebruik worden beoordeeld en goedgekeurd, en de lijst moet worden bijgewerkt wanneer er wijzigingen plaatsvinden.</t>
    </r>
  </si>
  <si>
    <r>
      <rPr>
        <b/>
        <sz val="10"/>
        <color rgb="FF000000"/>
        <rFont val="Calibri"/>
        <family val="2"/>
        <scheme val="minor"/>
      </rPr>
      <t xml:space="preserve">ID.AM-04.2: </t>
    </r>
    <r>
      <rPr>
        <sz val="10"/>
        <color rgb="FF000000"/>
        <rFont val="Calibri"/>
        <family val="2"/>
        <scheme val="minor"/>
      </rPr>
      <t>De organisatie moet de informatiestroom van en naar externe systemen in kaart brengen, documenteren en autoriseren en de stroom bijwerken wanneer er wijzigingen optreden.</t>
    </r>
  </si>
  <si>
    <r>
      <rPr>
        <b/>
        <sz val="10"/>
        <color rgb="FF000000"/>
        <rFont val="Calibri"/>
        <family val="2"/>
      </rPr>
      <t>ID.AM-05:</t>
    </r>
    <r>
      <rPr>
        <sz val="10"/>
        <color rgb="FF000000"/>
        <rFont val="Calibri"/>
        <family val="2"/>
      </rPr>
      <t xml:space="preserve"> Assets worden geprioriteerd op basis van classificatie, kriticiteit, middelen en impact op de missie</t>
    </r>
  </si>
  <si>
    <r>
      <rPr>
        <b/>
        <sz val="10"/>
        <color rgb="FF000000"/>
        <rFont val="Calibri"/>
        <family val="2"/>
      </rPr>
      <t>ID.AM-05.1</t>
    </r>
    <r>
      <rPr>
        <sz val="10"/>
        <color rgb="FF000000"/>
        <rFont val="Calibri"/>
        <family val="2"/>
      </rPr>
      <t>: De assets van de organisatie worden geprioriteerd op basis van classificatie, kriticiteit en zakelijke waarde.</t>
    </r>
  </si>
  <si>
    <r>
      <rPr>
        <b/>
        <sz val="10"/>
        <color rgb="FF000000"/>
        <rFont val="Calibri"/>
        <family val="2"/>
        <scheme val="minor"/>
      </rPr>
      <t xml:space="preserve">ID.AM-07: </t>
    </r>
    <r>
      <rPr>
        <sz val="10"/>
        <color rgb="FF000000"/>
        <rFont val="Calibri"/>
        <family val="2"/>
        <scheme val="minor"/>
      </rPr>
      <t>Inventarissen van gegevens en bijbehorende metadata voor specifieke gegevenstypen worden bijgehouden</t>
    </r>
  </si>
  <si>
    <r>
      <rPr>
        <b/>
        <sz val="10"/>
        <color rgb="FF000000"/>
        <rFont val="Calibri"/>
        <family val="2"/>
        <scheme val="minor"/>
      </rPr>
      <t xml:space="preserve">ID.AM-07.1: </t>
    </r>
    <r>
      <rPr>
        <sz val="10"/>
        <color rgb="FF000000"/>
        <rFont val="Calibri"/>
        <family val="2"/>
        <scheme val="minor"/>
      </rPr>
      <t>Gegevens die de organisatie opslaat en gebruikt, moeten worden geïdentificeerd.</t>
    </r>
  </si>
  <si>
    <r>
      <rPr>
        <b/>
        <sz val="10"/>
        <color rgb="FF000000"/>
        <rFont val="Calibri"/>
        <family val="2"/>
        <scheme val="minor"/>
      </rPr>
      <t xml:space="preserve">ID.AM-07.2: </t>
    </r>
    <r>
      <rPr>
        <sz val="10"/>
        <color rgb="FF000000"/>
        <rFont val="Calibri"/>
        <family val="2"/>
        <scheme val="minor"/>
      </rPr>
      <t xml:space="preserve">Inventarissen van gegevens en bijbehorende metagegevens moeten worden bijgehouden voor aangewezen datatypes.
</t>
    </r>
  </si>
  <si>
    <r>
      <rPr>
        <b/>
        <sz val="10"/>
        <color rgb="FF000000"/>
        <rFont val="Calibri"/>
        <family val="2"/>
        <scheme val="minor"/>
      </rPr>
      <t xml:space="preserve">ID.AM-08: </t>
    </r>
    <r>
      <rPr>
        <sz val="10"/>
        <color rgb="FF000000"/>
        <rFont val="Calibri"/>
        <family val="2"/>
        <scheme val="minor"/>
      </rPr>
      <t>Systemen, hardware, software, diensten en gegevens worden gedurende hun hele levenscyclus beheerd</t>
    </r>
  </si>
  <si>
    <r>
      <rPr>
        <b/>
        <sz val="10"/>
        <color rgb="FFFFFFFF"/>
        <rFont val="Calibri"/>
        <family val="2"/>
        <scheme val="minor"/>
      </rPr>
      <t xml:space="preserve">ID.AM-08.2: </t>
    </r>
    <r>
      <rPr>
        <sz val="10"/>
        <color rgb="FFFFFFFF"/>
        <rFont val="Calibri"/>
        <family val="2"/>
        <scheme val="minor"/>
      </rPr>
      <t xml:space="preserve">Patches en beveiligingsupdates voor besturingssystemen en kritieke systeemcomponenten moeten worden geïnstalleerd. </t>
    </r>
  </si>
  <si>
    <r>
      <rPr>
        <b/>
        <sz val="10"/>
        <color rgb="FF000000"/>
        <rFont val="Calibri"/>
        <family val="2"/>
        <scheme val="minor"/>
      </rPr>
      <t>ID.AM-08.3:</t>
    </r>
    <r>
      <rPr>
        <sz val="10"/>
        <color rgb="FF000000"/>
        <rFont val="Calibri"/>
        <family val="2"/>
        <scheme val="minor"/>
      </rPr>
      <t xml:space="preserve"> De organisatie moet verantwoordingsplicht afdwingen voor al haar bedrijfskritische middelen gedurende de volledige levenscyclus van het systeem, inclusief verwijdering, overdracht en buitengebruikstelling.</t>
    </r>
  </si>
  <si>
    <r>
      <rPr>
        <b/>
        <sz val="10"/>
        <color rgb="FF000000"/>
        <rFont val="Calibri"/>
        <family val="2"/>
        <scheme val="minor"/>
      </rPr>
      <t>ID.AM-08.4:</t>
    </r>
    <r>
      <rPr>
        <sz val="10"/>
        <color rgb="FF000000"/>
        <rFont val="Calibri"/>
        <family val="2"/>
        <scheme val="minor"/>
      </rPr>
      <t xml:space="preserve"> De organisatie moet ervoor zorgen dat de nodige maatregelen worden genomen om verlies, misbruik, beschadiging of diefstal van assets aan te pakken.</t>
    </r>
  </si>
  <si>
    <r>
      <rPr>
        <b/>
        <sz val="10"/>
        <color rgb="FF000000"/>
        <rFont val="Calibri"/>
        <family val="2"/>
        <scheme val="minor"/>
      </rPr>
      <t xml:space="preserve">ID.AM-08.5: </t>
    </r>
    <r>
      <rPr>
        <sz val="10"/>
        <color rgb="FF000000"/>
        <rFont val="Calibri"/>
        <family val="2"/>
        <scheme val="minor"/>
      </rPr>
      <t>De organisatie moet ervoor zorgen dat alle verwijderings- of afvoeracties worden goedgekeurd, opgevolgd, gedocumenteerd en gecontroleerd.</t>
    </r>
  </si>
  <si>
    <r>
      <rPr>
        <b/>
        <sz val="10"/>
        <color rgb="FF000000"/>
        <rFont val="Calibri"/>
        <family val="2"/>
        <scheme val="minor"/>
      </rPr>
      <t xml:space="preserve">ID.AM-08.6: </t>
    </r>
    <r>
      <rPr>
        <sz val="10"/>
        <color rgb="FF000000"/>
        <rFont val="Calibri"/>
        <family val="2"/>
        <scheme val="minor"/>
      </rPr>
      <t>De organisatie moet preventief onderhoud en reparaties aan haar kritieke systeemcomponenten plannen, uitvoeren en documenteren volgens goedgekeurde processen en tools.</t>
    </r>
  </si>
  <si>
    <r>
      <rPr>
        <b/>
        <sz val="10"/>
        <color rgb="FFFFFFFF"/>
        <rFont val="Calibri"/>
        <family val="2"/>
        <scheme val="minor"/>
      </rPr>
      <t xml:space="preserve">ID.AM-08.7: </t>
    </r>
    <r>
      <rPr>
        <sz val="10"/>
        <color rgb="FFFFFFFF"/>
        <rFont val="Calibri"/>
        <family val="2"/>
        <scheme val="minor"/>
      </rPr>
      <t>De organisatie moet voorkomen dat onderhoudsapparatuur die kritieke systeeminformatie van de organisatie bevat, zonder toestemming wordt verwijderd.</t>
    </r>
  </si>
  <si>
    <r>
      <rPr>
        <b/>
        <sz val="10"/>
        <color rgb="FF000000"/>
        <rFont val="Calibri"/>
        <family val="2"/>
      </rPr>
      <t>ID.AM-08.8:</t>
    </r>
    <r>
      <rPr>
        <sz val="10"/>
        <color rgb="FF000000"/>
        <rFont val="Calibri"/>
        <family val="2"/>
      </rPr>
      <t xml:space="preserve"> De organisatie moet onderhoudstools voor gebruik op haar kritieke systemen vooraf goedkeuren, controleren en handhaven.
</t>
    </r>
  </si>
  <si>
    <r>
      <rPr>
        <b/>
        <sz val="10"/>
        <color rgb="FFFFFFFF"/>
        <rFont val="Calibri"/>
        <family val="2"/>
        <scheme val="minor"/>
      </rPr>
      <t xml:space="preserve">ID.AM-08.9: </t>
    </r>
    <r>
      <rPr>
        <sz val="10"/>
        <color rgb="FFFFFFFF"/>
        <rFont val="Calibri"/>
        <family val="2"/>
        <scheme val="minor"/>
      </rPr>
      <t>Onderhoudstools en draagbare opslagapparaten moeten worden geïnspecteerd wanneer ze de faciliteit binnenkomen en moeten worden beschermd door anti-malwareoplossingen die ze scannen op kwaadaardige code voordat ze op de systemen van de organisatie worden gebruikt.</t>
    </r>
  </si>
  <si>
    <r>
      <rPr>
        <b/>
        <sz val="10"/>
        <color rgb="FFFFFFFF"/>
        <rFont val="Calibri"/>
        <family val="2"/>
        <scheme val="minor"/>
      </rPr>
      <t xml:space="preserve">ID.AM-08.10: </t>
    </r>
    <r>
      <rPr>
        <sz val="10"/>
        <color rgb="FFFFFFFF"/>
        <rFont val="Calibri"/>
        <family val="2"/>
        <scheme val="minor"/>
      </rPr>
      <t>De organisatie moet na onderhoud of reparaties/patches controleren of de beveiligingsmaatregelen correct functioneren en zo nodig passende acties ondernemen.</t>
    </r>
  </si>
  <si>
    <r>
      <rPr>
        <b/>
        <sz val="10"/>
        <color rgb="FF000000"/>
        <rFont val="Calibri"/>
        <family val="2"/>
        <scheme val="minor"/>
      </rPr>
      <t xml:space="preserve">ID.AM-08.11: </t>
    </r>
    <r>
      <rPr>
        <sz val="10"/>
        <color rgb="FF000000"/>
        <rFont val="Calibri"/>
        <family val="2"/>
        <scheme val="minor"/>
      </rPr>
      <t>Onderhouds- en diagnoseactiviteiten op afstand van bedrijfsmiddelen van de organisatie moeten vooraf worden goedgekeurd en de uitvoering ervan moet worden geregistreerd.</t>
    </r>
  </si>
  <si>
    <r>
      <rPr>
        <b/>
        <sz val="10"/>
        <color rgb="FF000000"/>
        <rFont val="Calibri"/>
        <family val="2"/>
        <scheme val="minor"/>
      </rPr>
      <t xml:space="preserve">ID.AM-08.12: </t>
    </r>
    <r>
      <rPr>
        <sz val="10"/>
        <color rgb="FF000000"/>
        <rFont val="Calibri"/>
        <family val="2"/>
        <scheme val="minor"/>
      </rPr>
      <t>Voor het opzetten van niet-lokale onderhouds- en diagnosesessies via externe netwerkverbindingen zijn sterke authenticatiemiddelen vereist en dergelijke verbindingen moeten worden beëindigd wanneer het niet-lokale onderhoud is voltooid.</t>
    </r>
  </si>
  <si>
    <r>
      <rPr>
        <b/>
        <sz val="10"/>
        <color rgb="FF000000"/>
        <rFont val="Calibri"/>
        <family val="2"/>
      </rPr>
      <t xml:space="preserve">ID.AM-08.13: </t>
    </r>
    <r>
      <rPr>
        <sz val="10"/>
        <color rgb="FF000000"/>
        <rFont val="Calibri"/>
        <family val="2"/>
        <scheme val="minor"/>
      </rPr>
      <t>De organisatie moet vereisen dat externe onderhouds- en diagnosetaken worden uitgevoerd vanaf een systeem dat beveiligingsfuncties bevat die vergelijkbaar zijn met die van het kritieke systeem van de organisatie.</t>
    </r>
  </si>
  <si>
    <r>
      <rPr>
        <b/>
        <sz val="10"/>
        <color rgb="FF000000"/>
        <rFont val="Calibri"/>
        <family val="2"/>
        <scheme val="minor"/>
      </rPr>
      <t xml:space="preserve">Risicobeoordeling (ID.RA): </t>
    </r>
    <r>
      <rPr>
        <sz val="10"/>
        <color rgb="FF000000"/>
        <rFont val="Calibri"/>
        <family val="2"/>
        <scheme val="minor"/>
      </rPr>
      <t>De organisatie begrijpt het cyberbeveiligingsrisico voor de organisatie, assets en personen.</t>
    </r>
  </si>
  <si>
    <r>
      <rPr>
        <b/>
        <sz val="10"/>
        <color rgb="FF000000"/>
        <rFont val="Calibri"/>
        <family val="2"/>
        <scheme val="minor"/>
      </rPr>
      <t xml:space="preserve">ID.RA-01: </t>
    </r>
    <r>
      <rPr>
        <sz val="10"/>
        <color rgb="FF000000"/>
        <rFont val="Calibri"/>
        <family val="2"/>
        <scheme val="minor"/>
      </rPr>
      <t>Kwetsbaarheden in assets worden geïdentificeerd, gevalideerd en geregistreerd</t>
    </r>
  </si>
  <si>
    <r>
      <rPr>
        <b/>
        <sz val="10"/>
        <color rgb="FF000000"/>
        <rFont val="Calibri"/>
        <family val="2"/>
        <scheme val="minor"/>
      </rPr>
      <t xml:space="preserve">ID.RA-01.1: </t>
    </r>
    <r>
      <rPr>
        <sz val="10"/>
        <color rgb="FF000000"/>
        <rFont val="Calibri"/>
        <family val="2"/>
        <scheme val="minor"/>
      </rPr>
      <t>Bedreigingen en kwetsbaarheden moeten worden geïdentificeerd in alle relevante bedrijfsmiddelen, waaronder software, netwerk- en systeemarchitecturen, én de faciliteiten waarin kritieke digitale systemen en apparatuur zijn ondergebracht.</t>
    </r>
  </si>
  <si>
    <r>
      <rPr>
        <b/>
        <sz val="10"/>
        <color rgb="FF000000"/>
        <rFont val="Calibri"/>
        <family val="2"/>
      </rPr>
      <t>ID.RA-01.2:</t>
    </r>
    <r>
      <rPr>
        <sz val="10"/>
        <color rgb="FF000000"/>
        <rFont val="Calibri"/>
        <family val="2"/>
      </rPr>
      <t xml:space="preserve"> Er moet een proces worden opgezet om de kwetsbaarheden van de bedrijfskritieke systemen van de organisatie continu te monitoren, te identificeren en te documenteren.</t>
    </r>
  </si>
  <si>
    <r>
      <rPr>
        <b/>
        <sz val="10"/>
        <color rgb="FF000000"/>
        <rFont val="Calibri"/>
        <family val="2"/>
        <scheme val="minor"/>
      </rPr>
      <t xml:space="preserve">ID.RA-01.3: </t>
    </r>
    <r>
      <rPr>
        <sz val="10"/>
        <color rgb="FF000000"/>
        <rFont val="Calibri"/>
        <family val="2"/>
        <scheme val="minor"/>
      </rPr>
      <t>De organisatie moet een gedocumenteerd proces opstellen en onderhouden dat zorgt voor een continue beoordeling, analyse en verhelpen van kwetsbaarheden, en dat voorziet in het delen van informatie waar van toepassing.</t>
    </r>
  </si>
  <si>
    <r>
      <rPr>
        <b/>
        <sz val="10"/>
        <color rgb="FF000000"/>
        <rFont val="Calibri"/>
        <family val="2"/>
        <scheme val="minor"/>
      </rPr>
      <t xml:space="preserve">ID.RA-01.4: </t>
    </r>
    <r>
      <rPr>
        <sz val="10"/>
        <color rgb="FF000000"/>
        <rFont val="Calibri"/>
        <family val="2"/>
        <scheme val="minor"/>
      </rPr>
      <t>Om ervoor te zorgen dat de activiteiten van de organisatie niet nadelig worden beïnvloed door het testproces, moeten prestatie-/belastingtests en penetratietests op de systemen van de organisatie met zorg worden uitgevoerd.</t>
    </r>
  </si>
  <si>
    <r>
      <rPr>
        <b/>
        <sz val="10"/>
        <color rgb="FF000000"/>
        <rFont val="Calibri"/>
        <family val="2"/>
      </rPr>
      <t>ID.RA-01.5:</t>
    </r>
    <r>
      <rPr>
        <sz val="10"/>
        <color rgb="FF000000"/>
        <rFont val="Calibri"/>
        <family val="2"/>
      </rPr>
      <t xml:space="preserve"> Het scannen op kwetsbaarheden mag geen nadelige invloed hebben op de systeemfuncties.</t>
    </r>
  </si>
  <si>
    <r>
      <rPr>
        <b/>
        <sz val="10"/>
        <color rgb="FF000000"/>
        <rFont val="Calibri"/>
        <family val="2"/>
      </rPr>
      <t>ID.RA-01.6:</t>
    </r>
    <r>
      <rPr>
        <sz val="10"/>
        <color rgb="FF000000"/>
        <rFont val="Calibri"/>
        <family val="2"/>
      </rPr>
      <t xml:space="preserve"> Kwetsbaarheden moeten worden geïdentificeerd en beheerd in alle relevante assets, waaronder software, netwerk- en systeemarchitecturen en faciliteiten.</t>
    </r>
  </si>
  <si>
    <r>
      <rPr>
        <b/>
        <sz val="10"/>
        <color rgb="FF000000"/>
        <rFont val="Calibri"/>
        <family val="2"/>
        <scheme val="minor"/>
      </rPr>
      <t xml:space="preserve">ID.RA-02: </t>
    </r>
    <r>
      <rPr>
        <sz val="10"/>
        <color rgb="FF000000"/>
        <rFont val="Calibri"/>
        <family val="2"/>
        <scheme val="minor"/>
      </rPr>
      <t>Cyberdreigingsinformatie wordt ontvangen van fora en bronnen voor het delen van informatie</t>
    </r>
  </si>
  <si>
    <r>
      <rPr>
        <b/>
        <sz val="10"/>
        <color rgb="FF000000"/>
        <rFont val="Calibri"/>
        <family val="2"/>
      </rPr>
      <t>ID.RA-02.1:</t>
    </r>
    <r>
      <rPr>
        <sz val="10"/>
        <color rgb="FF000000"/>
        <rFont val="Calibri"/>
        <family val="2"/>
      </rPr>
      <t xml:space="preserve"> Er moet een programma voor bewustmaking van bedreigingen en kwetsbaarheden worden geïmplementeerd dat de mogelijkheid biedt om informatie binnen de hele organisatie te delen.</t>
    </r>
  </si>
  <si>
    <r>
      <rPr>
        <b/>
        <sz val="10"/>
        <color rgb="FF000000"/>
        <rFont val="Calibri"/>
        <family val="2"/>
        <scheme val="minor"/>
      </rPr>
      <t xml:space="preserve">ID.RA-02.2: </t>
    </r>
    <r>
      <rPr>
        <sz val="10"/>
        <color rgb="FF000000"/>
        <rFont val="Calibri"/>
        <family val="2"/>
        <scheme val="minor"/>
      </rPr>
      <t>Er moeten geautomatiseerde mechanismen worden geïmplementeerd om beveiligingswaarschuwingen en adviezen te verspreiden onder relevante belanghebbenden van de organisatie.</t>
    </r>
  </si>
  <si>
    <r>
      <rPr>
        <b/>
        <sz val="10"/>
        <color rgb="FF000000"/>
        <rFont val="Calibri"/>
        <family val="2"/>
        <scheme val="minor"/>
      </rPr>
      <t>ID.RA-03:</t>
    </r>
    <r>
      <rPr>
        <sz val="10"/>
        <color rgb="FF000000"/>
        <rFont val="Calibri"/>
        <family val="2"/>
        <scheme val="minor"/>
      </rPr>
      <t xml:space="preserve"> Interne en externe bedreigingen voor de organisatie worden geïdentificeerd en geregistreerd</t>
    </r>
  </si>
  <si>
    <r>
      <rPr>
        <b/>
        <sz val="10"/>
        <color rgb="FF000000"/>
        <rFont val="Calibri"/>
        <family val="2"/>
      </rPr>
      <t>ID.RA-03.1:</t>
    </r>
    <r>
      <rPr>
        <sz val="10"/>
        <color rgb="FF000000"/>
        <rFont val="Calibri"/>
        <family val="2"/>
      </rPr>
      <t xml:space="preserve"> Bedreigingen moeten worden geïdentificeerd en beoordeeld in relatie tot alle relevante assets, waaronder software, netwerk- en systeemarchitecturen en faciliteiten.</t>
    </r>
  </si>
  <si>
    <r>
      <rPr>
        <b/>
        <sz val="10"/>
        <color rgb="FF000000"/>
        <rFont val="Calibri"/>
        <family val="2"/>
        <scheme val="minor"/>
      </rPr>
      <t xml:space="preserve">ID.RA-05: </t>
    </r>
    <r>
      <rPr>
        <sz val="10"/>
        <color rgb="FF000000"/>
        <rFont val="Calibri"/>
        <family val="2"/>
        <scheme val="minor"/>
      </rPr>
      <t xml:space="preserve">Bedreigingen, kwetsbaarheden, waarschijnlijkheden en gevolgen worden geprioriteerd </t>
    </r>
  </si>
  <si>
    <r>
      <rPr>
        <b/>
        <sz val="10"/>
        <color rgb="FF000000"/>
        <rFont val="Calibri"/>
        <family val="2"/>
        <scheme val="minor"/>
      </rPr>
      <t>ID.RA-05.1:</t>
    </r>
    <r>
      <rPr>
        <sz val="10"/>
        <color rgb="FF000000"/>
        <rFont val="Calibri"/>
        <family val="2"/>
        <scheme val="minor"/>
      </rPr>
      <t>De organisatie moet risicobeoordelingen uitvoeren waarbij het risico wordt bepaald aan de hand van bedreigingen, kwetsbaarheden en de impact op bedrijfsprocessen en assets.</t>
    </r>
  </si>
  <si>
    <r>
      <rPr>
        <b/>
        <sz val="10"/>
        <color rgb="FFFFFFFF"/>
        <rFont val="Calibri"/>
        <family val="2"/>
      </rPr>
      <t xml:space="preserve">ID.RA-05.2: </t>
    </r>
    <r>
      <rPr>
        <sz val="10"/>
        <color rgb="FFFFFFFF"/>
        <rFont val="Calibri"/>
        <family val="2"/>
      </rPr>
      <t>De organisatie moet risicobeoordelingen uitvoeren en documenteren, waarbij het risico wordt bepaald aan de hand van bedreigingen, kwetsbaarheden, de impact op bedrijfsprocessen en assets, en de waarschijnlijkheid dat deze zich voordoen.</t>
    </r>
  </si>
  <si>
    <r>
      <rPr>
        <b/>
        <sz val="10"/>
        <color rgb="FFFFFFFF"/>
        <rFont val="Calibri"/>
        <family val="2"/>
      </rPr>
      <t>ID.RA-05.3</t>
    </r>
    <r>
      <rPr>
        <sz val="10"/>
        <color rgb="FFFFFFFF"/>
        <rFont val="Calibri"/>
        <family val="2"/>
      </rPr>
      <t xml:space="preserve">: De resultaten van de risicobeoordeling moeten worden verspreid onder de relevante belanghebbenden.
</t>
    </r>
  </si>
  <si>
    <r>
      <rPr>
        <b/>
        <sz val="10"/>
        <color rgb="FF000000"/>
        <rFont val="Calibri"/>
        <family val="2"/>
        <scheme val="minor"/>
      </rPr>
      <t xml:space="preserve">ID.RA-06: </t>
    </r>
    <r>
      <rPr>
        <sz val="10"/>
        <color rgb="FF000000"/>
        <rFont val="Calibri"/>
        <family val="2"/>
        <scheme val="minor"/>
      </rPr>
      <t>Risicoresponsen worden geselecteerd, geprioriteerd, gepland, bijgehouden en gecommuniceerd</t>
    </r>
  </si>
  <si>
    <r>
      <rPr>
        <b/>
        <sz val="10"/>
        <color rgb="FF000000"/>
        <rFont val="Calibri"/>
        <family val="2"/>
        <scheme val="minor"/>
      </rPr>
      <t xml:space="preserve">ID.RA-06.1: </t>
    </r>
    <r>
      <rPr>
        <sz val="10"/>
        <color rgb="FF000000"/>
        <rFont val="Calibri"/>
        <family val="2"/>
        <scheme val="minor"/>
      </rPr>
      <t>Maatregelen om risico’s aan te pakken moeten worden geïdentificeerd, geprioriteerd, gepland, opgevolgd en gecommuniceerd.</t>
    </r>
  </si>
  <si>
    <r>
      <rPr>
        <b/>
        <sz val="10"/>
        <color rgb="FF000000"/>
        <rFont val="Calibri"/>
        <family val="2"/>
        <scheme val="minor"/>
      </rPr>
      <t xml:space="preserve">ID.RA-08: </t>
    </r>
    <r>
      <rPr>
        <sz val="10"/>
        <color rgb="FF000000"/>
        <rFont val="Calibri"/>
        <family val="2"/>
        <scheme val="minor"/>
      </rPr>
      <t xml:space="preserve">Processen voor het ontvangen, analyseren en reageren op meldingen van kwetsbaarheden worden opgezet </t>
    </r>
  </si>
  <si>
    <r>
      <rPr>
        <b/>
        <sz val="10"/>
        <color rgb="FFFFFFFF"/>
        <rFont val="Calibri"/>
        <family val="2"/>
      </rPr>
      <t xml:space="preserve">ID.RA-08.1: </t>
    </r>
    <r>
      <rPr>
        <sz val="10"/>
        <color rgb="FFFFFFFF"/>
        <rFont val="Calibri"/>
        <family val="2"/>
      </rPr>
      <t>De organisatie moet een kwetsbaarheidsbeheerplan opstellen en implementeren om alle soorten kwetsbaarheden te identificeren, analyseren, beoordelen, mitigeren en communiceren, onder meer in de vorm van een gecoördineerde kwetsbaarheidsmelding (CVD) volgens de toepasselijke wettelijke modaliteiten.</t>
    </r>
  </si>
  <si>
    <r>
      <rPr>
        <b/>
        <sz val="10"/>
        <color rgb="FF000000"/>
        <rFont val="Calibri"/>
        <family val="2"/>
        <scheme val="minor"/>
      </rPr>
      <t xml:space="preserve">ID.RA-08.2: </t>
    </r>
    <r>
      <rPr>
        <sz val="10"/>
        <color rgb="FF000000"/>
        <rFont val="Calibri"/>
        <family val="2"/>
        <scheme val="minor"/>
      </rPr>
      <t>De organisatie moet geautomatiseerde mechanismen invoeren om corrigerende maatregelen met betrekking tot kwetsbaarheden te verspreiden en op te volgen. Deze mechanismen moeten automatisch kwetsbaarheidsgegevens verzamelen, informatie verspreiden, corrigerende acties opvolgen, rapportage en verantwoordingsmogelijkheden bieden en continu toezicht mogelijk maken.</t>
    </r>
  </si>
  <si>
    <r>
      <rPr>
        <b/>
        <sz val="10"/>
        <color rgb="FF000000"/>
        <rFont val="Calibri"/>
        <family val="2"/>
        <scheme val="minor"/>
      </rPr>
      <t xml:space="preserve">Verbetering (ID.IM): </t>
    </r>
    <r>
      <rPr>
        <sz val="10"/>
        <color rgb="FF000000"/>
        <rFont val="Calibri"/>
        <family val="2"/>
        <scheme val="minor"/>
      </rPr>
      <t>Verbeteringen in de processen, procedures en activiteiten van de organisatie op het gebied van cyberbeveiligingsrisicobeheer worden geïdentificeerd in alle CyFun® -functies</t>
    </r>
  </si>
  <si>
    <r>
      <rPr>
        <b/>
        <sz val="10"/>
        <color rgb="FF000000"/>
        <rFont val="Calibri"/>
        <family val="2"/>
        <scheme val="minor"/>
      </rPr>
      <t xml:space="preserve">ID.IM-02: </t>
    </r>
    <r>
      <rPr>
        <sz val="10"/>
        <color rgb="FF000000"/>
        <rFont val="Calibri"/>
        <family val="2"/>
        <scheme val="minor"/>
      </rPr>
      <t>Verbeteringen worden geïdentificeerd aan de hand van beveiligingstests en -oefeningen, waaronder die welke in samenwerking met leveranciers en relevante derden worden uitgevoerd</t>
    </r>
  </si>
  <si>
    <r>
      <rPr>
        <b/>
        <sz val="10"/>
        <color rgb="FF000000"/>
        <rFont val="Calibri"/>
        <family val="2"/>
      </rPr>
      <t>ID.IM-02.1:</t>
    </r>
    <r>
      <rPr>
        <sz val="10"/>
        <color rgb="FF000000"/>
        <rFont val="Calibri"/>
        <family val="2"/>
      </rPr>
      <t xml:space="preserve"> Beveiligingstests en -oefeningen, inclusief die welke worden uitgevoerd met leveranciers en relevante derde partijen, moeten worden gebruikt om verbeterpunten te identificeren.</t>
    </r>
  </si>
  <si>
    <r>
      <rPr>
        <b/>
        <sz val="10"/>
        <color rgb="FF000000"/>
        <rFont val="Calibri"/>
        <family val="2"/>
        <scheme val="minor"/>
      </rPr>
      <t xml:space="preserve">ID.IM-03: </t>
    </r>
    <r>
      <rPr>
        <sz val="10"/>
        <color rgb="FF000000"/>
        <rFont val="Calibri"/>
        <family val="2"/>
        <scheme val="minor"/>
      </rPr>
      <t>Verbeteringen worden geïdentificeerd op basis van de uitvoering van operationele processen, procedures en activiteiten</t>
    </r>
  </si>
  <si>
    <r>
      <rPr>
        <b/>
        <sz val="10"/>
        <color rgb="FF000000"/>
        <rFont val="Calibri"/>
        <family val="2"/>
        <scheme val="minor"/>
      </rPr>
      <t xml:space="preserve">ID.IM-03.1: </t>
    </r>
    <r>
      <rPr>
        <sz val="10"/>
        <color rgb="FF000000"/>
        <rFont val="Calibri"/>
        <family val="2"/>
        <scheme val="minor"/>
      </rPr>
      <t>De organisatie moet na elk incident evaluaties en analyses uitvoeren om lessen te trekken uit de respons en het herstel. Deze inzichten moeten worden gebruikt om processen, procedures en technologieën te verbeteren, met als doel de cyberweerbaarheid te versterken.</t>
    </r>
  </si>
  <si>
    <r>
      <rPr>
        <b/>
        <sz val="10"/>
        <color rgb="FF000000"/>
        <rFont val="Calibri"/>
        <family val="2"/>
      </rPr>
      <t>ID.IM-03.2:</t>
    </r>
    <r>
      <rPr>
        <sz val="10"/>
        <color rgb="FF000000"/>
        <rFont val="Calibri"/>
        <family val="2"/>
      </rPr>
      <t xml:space="preserve"> De organisatie moet de lessen die zijn geleerd uit incidentafhandeling opnemen in aangepaste of nieuwe processen en/of procedures voor incidentafhandeling. Deze moeten, na beoordeling, goedkeuring en testen, worden omkaderd door passende training.</t>
    </r>
  </si>
  <si>
    <r>
      <rPr>
        <b/>
        <sz val="10"/>
        <color rgb="FFFFFFFF"/>
        <rFont val="Calibri"/>
        <family val="2"/>
      </rPr>
      <t>ID.IM-03.3:</t>
    </r>
    <r>
      <rPr>
        <sz val="10"/>
        <color rgb="FFFFFFFF"/>
        <rFont val="Calibri"/>
        <family val="2"/>
      </rPr>
      <t xml:space="preserve"> De organisatie moet verbeterpunten identificeren op basis van monitoring, metingen, beoordelingen en geleerde lessen, en deze omzetten in verbeterde processen, procedures en technologieën om de cyberweerbaarheid te versterken (continue verbetering).	</t>
    </r>
  </si>
  <si>
    <r>
      <rPr>
        <b/>
        <sz val="10"/>
        <color rgb="FF000000"/>
        <rFont val="Calibri"/>
        <family val="2"/>
        <scheme val="minor"/>
      </rPr>
      <t xml:space="preserve">ID.IM-03.4: </t>
    </r>
    <r>
      <rPr>
        <sz val="10"/>
        <color rgb="FF000000"/>
        <rFont val="Calibri"/>
        <family val="2"/>
        <scheme val="minor"/>
      </rPr>
      <t xml:space="preserve">De organisatie moet samenwerken en informatie over beveiligingsincidenten en mitigerende maatregelen met betrekking tot haar kritieke systemen delen met aangewezen partners.
</t>
    </r>
  </si>
  <si>
    <r>
      <rPr>
        <b/>
        <sz val="10"/>
        <color rgb="FF000000"/>
        <rFont val="Calibri"/>
        <family val="2"/>
        <scheme val="minor"/>
      </rPr>
      <t xml:space="preserve">ID.IM-03.5: </t>
    </r>
    <r>
      <rPr>
        <sz val="10"/>
        <color rgb="FF000000"/>
        <rFont val="Calibri"/>
        <family val="2"/>
        <scheme val="minor"/>
      </rPr>
      <t>De effectiviteit van beschermingstechnologieën moet worden gecommuniceerd aan relevante belanghebbenden.</t>
    </r>
  </si>
  <si>
    <r>
      <rPr>
        <b/>
        <sz val="10"/>
        <color rgb="FF000000"/>
        <rFont val="Calibri"/>
        <family val="2"/>
      </rPr>
      <t>ID.IM-03.6:</t>
    </r>
    <r>
      <rPr>
        <sz val="10"/>
        <color rgb="FF000000"/>
        <rFont val="Calibri"/>
        <family val="2"/>
      </rPr>
      <t xml:space="preserve"> De organisatie moet, waar mogelijk, geautomatiseerde mechanismen implementeren om het proces van informatie-uitwisseling en samenwerking te vergemakkelijken.</t>
    </r>
  </si>
  <si>
    <r>
      <rPr>
        <b/>
        <sz val="10"/>
        <color rgb="FF000000"/>
        <rFont val="Calibri"/>
        <family val="2"/>
        <scheme val="minor"/>
      </rPr>
      <t>ID.IM-03.7:</t>
    </r>
    <r>
      <rPr>
        <sz val="10"/>
        <color rgb="FF000000"/>
        <rFont val="Calibri"/>
        <family val="2"/>
        <scheme val="minor"/>
      </rPr>
      <t xml:space="preserve"> De organisatie moet onafhankelijke teams inzetten om haar processen, best practices en technologische oplossingen te beoordelen, zodat kritieke systemen en bedrijfsmiddelen worden beschermd.</t>
    </r>
  </si>
  <si>
    <r>
      <rPr>
        <b/>
        <sz val="10"/>
        <color rgb="FF000000"/>
        <rFont val="Calibri"/>
        <family val="2"/>
      </rPr>
      <t>ID.IM-03.8:</t>
    </r>
    <r>
      <rPr>
        <sz val="10"/>
        <color rgb="FF000000"/>
        <rFont val="Calibri"/>
        <family val="2"/>
      </rPr>
      <t xml:space="preserve"> De organisatie moet ervoor zorgen dat het beveiligingsplan voor haar kritieke systemen ruimte biedt voor beoordeling, testen en voortdurende verbetering van de beveiligingsprocessen.</t>
    </r>
  </si>
  <si>
    <r>
      <rPr>
        <b/>
        <sz val="10"/>
        <color rgb="FFFFFFFF"/>
        <rFont val="Calibri"/>
        <family val="2"/>
        <scheme val="minor"/>
      </rPr>
      <t xml:space="preserve">ID.IM-03.9: </t>
    </r>
    <r>
      <rPr>
        <sz val="10"/>
        <color rgb="FFFFFFFF"/>
        <rFont val="Calibri"/>
        <family val="2"/>
        <scheme val="minor"/>
      </rPr>
      <t xml:space="preserve">De organisatie moet gespecialiseerde beoordelingen uitvoeren, waaronder diepgaande monitoring, kwetsbaarheidsscans, tests op kwaadwillige gebruikers, beoordeling van insiderdreigingen, prestatie- en belastingtests, en verificatie- en validatietests op de kritieke systemen van de organisatie.	</t>
    </r>
  </si>
  <si>
    <r>
      <rPr>
        <b/>
        <sz val="10"/>
        <color rgb="FF000000"/>
        <rFont val="Calibri"/>
        <family val="2"/>
        <scheme val="minor"/>
      </rPr>
      <t xml:space="preserve">ID.IM-04: </t>
    </r>
    <r>
      <rPr>
        <sz val="10"/>
        <color rgb="FF000000"/>
        <rFont val="Calibri"/>
        <family val="2"/>
        <scheme val="minor"/>
      </rPr>
      <t>Incidentresponsplannen en andere cyberbeveiligingsplannen die van invloed zijn op de bedrijfsvoering worden opgesteld, gecommuniceerd, onderhouden en verbeterd</t>
    </r>
  </si>
  <si>
    <r>
      <rPr>
        <b/>
        <sz val="10"/>
        <color rgb="FFFFFFFF"/>
        <rFont val="Calibri"/>
        <family val="2"/>
        <scheme val="minor"/>
      </rPr>
      <t xml:space="preserve">ID.IM-04.1: </t>
    </r>
    <r>
      <rPr>
        <sz val="10"/>
        <color rgb="FFFFFFFF"/>
        <rFont val="Calibri"/>
        <family val="2"/>
        <scheme val="minor"/>
      </rPr>
      <t>Nood- en continuïteitsplannen moeten worden opgesteld, gecommuniceerd, onderhouden, getest, gevalideerd en verbeterd.</t>
    </r>
  </si>
  <si>
    <r>
      <rPr>
        <b/>
        <sz val="10"/>
        <color rgb="FFFFFFFF"/>
        <rFont val="Calibri"/>
        <family val="2"/>
        <scheme val="minor"/>
      </rPr>
      <t xml:space="preserve">ID.IM-04.2: </t>
    </r>
    <r>
      <rPr>
        <sz val="10"/>
        <color rgb="FFFFFFFF"/>
        <rFont val="Calibri"/>
        <family val="2"/>
        <scheme val="minor"/>
      </rPr>
      <t>De organisatie moet de ontwikkeling en het testen van incidentresponsplannen en andere cyberbeveiligingsplannen die van invloed zijn op de bedrijfsvoering, coördineren met belanghebbenden, zodat deze plannen aansluiten bij de algemene organisatiedoelstellingen en de weerbaarheid versterken.</t>
    </r>
  </si>
  <si>
    <r>
      <rPr>
        <b/>
        <sz val="10"/>
        <color rgb="FF000000"/>
        <rFont val="Calibri"/>
        <family val="2"/>
        <scheme val="minor"/>
      </rPr>
      <t xml:space="preserve">Identiteitsbeheer, Authenticatie en Toegangscontrole (PR.AA): </t>
    </r>
    <r>
      <rPr>
        <sz val="10"/>
        <color rgb="FF000000"/>
        <rFont val="Calibri"/>
        <family val="2"/>
        <scheme val="minor"/>
      </rPr>
      <t>Toegang tot fysieke en logische assets is beperkt tot geautoriseerde gebruikers, diensten en hardware en wordt beheerd in overeenstemming met het beoordeelde risico van ongeoorloofde toegang</t>
    </r>
  </si>
  <si>
    <r>
      <rPr>
        <b/>
        <sz val="10"/>
        <color rgb="FF000000"/>
        <rFont val="Calibri"/>
        <family val="2"/>
        <scheme val="minor"/>
      </rPr>
      <t xml:space="preserve">PR.AA-01: </t>
    </r>
    <r>
      <rPr>
        <sz val="10"/>
        <color rgb="FF000000"/>
        <rFont val="Calibri"/>
        <family val="2"/>
        <scheme val="minor"/>
      </rPr>
      <t>Identiteiten en authenticatiemiddelen voor geautoriseerde gebruikers, diensten en hardware worden beheerd door de organisatie</t>
    </r>
  </si>
  <si>
    <r>
      <rPr>
        <b/>
        <sz val="10"/>
        <color rgb="FFFFFFFF"/>
        <rFont val="Calibri"/>
        <family val="2"/>
        <scheme val="minor"/>
      </rPr>
      <t xml:space="preserve">PR.AA-01.1: </t>
    </r>
    <r>
      <rPr>
        <sz val="10"/>
        <color rgb="FFFFFFFF"/>
        <rFont val="Calibri"/>
        <family val="2"/>
        <scheme val="minor"/>
      </rPr>
      <t xml:space="preserve">	Identiteiten en authenticatiemiddelen voor geautoriseerde gebruikers, diensten en hardware moeten worden beheerd.  
</t>
    </r>
  </si>
  <si>
    <r>
      <rPr>
        <b/>
        <sz val="10"/>
        <color rgb="FF000000"/>
        <rFont val="Calibri"/>
        <family val="2"/>
        <scheme val="minor"/>
      </rPr>
      <t xml:space="preserve">PR.AA-01.2: </t>
    </r>
    <r>
      <rPr>
        <sz val="10"/>
        <color rgb="FF000000"/>
        <rFont val="Calibri"/>
        <family val="2"/>
        <scheme val="minor"/>
      </rPr>
      <t xml:space="preserve">Identiteiten en authenticatiemiddelen voor geautoriseerde gebruikers, diensten en hardware moeten waar mogelijk worden beheerd via geautomatiseerde mechanismen.	</t>
    </r>
  </si>
  <si>
    <r>
      <rPr>
        <b/>
        <sz val="10"/>
        <color rgb="FF000000"/>
        <rFont val="Calibri"/>
        <family val="2"/>
      </rPr>
      <t>PR.AA-01.3</t>
    </r>
    <r>
      <rPr>
        <sz val="10"/>
        <color rgb="FF000000"/>
        <rFont val="Calibri"/>
        <family val="2"/>
      </rPr>
      <t>: Systeemaanmeldgegevens moeten na een bepaalde periode van inactiviteit worden gedeactiveerd, tenzij dit de veilige werking van (kritieke) processen in gevaar brengt.</t>
    </r>
  </si>
  <si>
    <r>
      <rPr>
        <b/>
        <sz val="10"/>
        <color rgb="FF000000"/>
        <rFont val="Calibri"/>
        <family val="2"/>
      </rPr>
      <t>PR.AA-01.4:</t>
    </r>
    <r>
      <rPr>
        <sz val="10"/>
        <color rgb="FF000000"/>
        <rFont val="Calibri"/>
        <family val="2"/>
      </rPr>
      <t xml:space="preserve"> Voor transacties binnen de kritieke systemen van de organisatie moet de organisatie, waar passend en haalbaar, Multi-Factor Authenticatie (MFA), cryptografische certificaten, identiteitstokens, cryptografische sleutels en andere authenticatiemiddelen toepassen.</t>
    </r>
  </si>
  <si>
    <r>
      <rPr>
        <b/>
        <sz val="10"/>
        <color rgb="FF000000"/>
        <rFont val="Calibri"/>
        <family val="2"/>
      </rPr>
      <t>PR.AA-01.5:</t>
    </r>
    <r>
      <rPr>
        <sz val="10"/>
        <color rgb="FF000000"/>
        <rFont val="Calibri"/>
        <family val="2"/>
      </rPr>
      <t xml:space="preserve"> De kritieke systemen van de organisatie moeten worden bewaakt op atypisch gebruik van authenticatiemiddelen. Authenticatiemiddelen die een aanzienlijk risico vormen, moeten worden gedeactiveerd .</t>
    </r>
  </si>
  <si>
    <r>
      <rPr>
        <b/>
        <sz val="10"/>
        <color rgb="FF000000"/>
        <rFont val="Calibri"/>
        <family val="2"/>
        <scheme val="minor"/>
      </rPr>
      <t xml:space="preserve">PR.AA-02: </t>
    </r>
    <r>
      <rPr>
        <sz val="10"/>
        <color rgb="FF000000"/>
        <rFont val="Calibri"/>
        <family val="2"/>
        <scheme val="minor"/>
      </rPr>
      <t>Identiteiten worden gecontroleerd en gekoppeld aan authenticatiemiddelen op basis van de context van interacties</t>
    </r>
  </si>
  <si>
    <r>
      <rPr>
        <b/>
        <sz val="10"/>
        <color rgb="FF000000"/>
        <rFont val="Calibri"/>
        <family val="2"/>
      </rPr>
      <t>PR.AA-02.1:</t>
    </r>
    <r>
      <rPr>
        <sz val="10"/>
        <color rgb="FF000000"/>
        <rFont val="Calibri"/>
        <family val="2"/>
      </rPr>
      <t xml:space="preserve"> De organisatie moet gedocumenteerde procedures implementeren voor het verifiëren van de identiteit van personen voordat authenticatiemiddelen worden verstrekt die toegang geven tot de systemen van de organisatie.</t>
    </r>
  </si>
  <si>
    <r>
      <rPr>
        <b/>
        <sz val="10"/>
        <color rgb="FF000000"/>
        <rFont val="Calibri"/>
        <family val="2"/>
      </rPr>
      <t>PR.AA-02.2:</t>
    </r>
    <r>
      <rPr>
        <sz val="10"/>
        <color rgb="FF000000"/>
        <rFont val="Calibri"/>
        <family val="2"/>
      </rPr>
      <t xml:space="preserve"> De organisatie moet ervoor zorgen dat voor elke geauthenticeerde gebruiker, elk apparaat en elk proces dat interactie heeft met de kritieke systemen van de organisatie, unieke authenticatiemiddelen worden gebruikt. Deze authenticatiemiddelen moeten worden geverifieerd en de unieke identificatiegegevens moeten worden vastgelegd tijdens systeeminteracties. Er kunnen uitzonderingen worden gemaakt voor noodtoegang ("break-glass"-procedures), op voorwaarde dat deze toegang strikt wordt gecontroleerd, geregistreerd en gecontroleerd.</t>
    </r>
  </si>
  <si>
    <r>
      <rPr>
        <b/>
        <sz val="10"/>
        <color rgb="FF000000"/>
        <rFont val="Calibri"/>
        <family val="2"/>
        <scheme val="minor"/>
      </rPr>
      <t>PR.AA-03:</t>
    </r>
    <r>
      <rPr>
        <sz val="10"/>
        <color rgb="FF000000"/>
        <rFont val="Calibri"/>
        <family val="2"/>
        <scheme val="minor"/>
      </rPr>
      <t xml:space="preserve"> Gebruikers, diensten en hardware worden geauthentiseerd</t>
    </r>
  </si>
  <si>
    <r>
      <rPr>
        <b/>
        <sz val="10"/>
        <color rgb="FF000000"/>
        <rFont val="Calibri"/>
        <family val="2"/>
        <scheme val="minor"/>
      </rPr>
      <t xml:space="preserve">PR.AA-03.1: </t>
    </r>
    <r>
      <rPr>
        <sz val="10"/>
        <color rgb="FF000000"/>
        <rFont val="Calibri"/>
        <family val="2"/>
        <scheme val="minor"/>
      </rPr>
      <t>Alle draadloze toegangspunten die door de organisatie worden gebruikt, inclusief die welke gasttoegang bieden, moeten veilig worden geconfigureerd, beheerd en bewaakt om ongeoorloofde toegang te voorkomen en de integriteit van het netwerk te waarborgen.</t>
    </r>
  </si>
  <si>
    <r>
      <rPr>
        <b/>
        <sz val="10"/>
        <color rgb="FFFFFFFF"/>
        <rFont val="Calibri"/>
        <family val="2"/>
      </rPr>
      <t>PR.AA-03.2:</t>
    </r>
    <r>
      <rPr>
        <sz val="10"/>
        <color rgb="FFFFFFFF"/>
        <rFont val="Calibri"/>
        <family val="2"/>
      </rPr>
      <t xml:space="preserve"> Multifactorauthenticatie (MFA) is vereist om op afstand toegang te krijgen tot de netwerken van de organisatie.</t>
    </r>
  </si>
  <si>
    <r>
      <rPr>
        <b/>
        <sz val="10"/>
        <color rgb="FFFFFFFF"/>
        <rFont val="Calibri"/>
        <family val="2"/>
      </rPr>
      <t xml:space="preserve">PR.AA-03.3: </t>
    </r>
    <r>
      <rPr>
        <sz val="10"/>
        <color rgb="FFFFFFFF"/>
        <rFont val="Calibri"/>
        <family val="2"/>
      </rPr>
      <t>De organisatie moet gebruiksbeperkingen, verbindingsvereisten en autorisatieprocedures voor externe toegang tot haar kritieke systemen definiëren, documenteren en implementeren. Deze controles moeten ervoor zorgen dat alleen goedgekeurde gebruikers verbinding kunnen maken met behulp van veilige methoden, waarbij de toegang beperkt blijft tot wat nodig is voor hun functie.</t>
    </r>
  </si>
  <si>
    <r>
      <rPr>
        <b/>
        <sz val="10"/>
        <color rgb="FF000000"/>
        <rFont val="Calibri"/>
        <family val="2"/>
        <scheme val="minor"/>
      </rPr>
      <t xml:space="preserve">PR.AA-03.4: </t>
    </r>
    <r>
      <rPr>
        <sz val="10"/>
        <color rgb="FF000000"/>
        <rFont val="Calibri"/>
        <family val="2"/>
        <scheme val="minor"/>
      </rPr>
      <t>Externe toegang tot de kritieke systemen van de organisatie moet worden bewaakt en, waar nodig, moeten cryptografische mechanismen worden toegepast.</t>
    </r>
  </si>
  <si>
    <r>
      <rPr>
        <b/>
        <sz val="10"/>
        <color rgb="FF000000"/>
        <rFont val="Calibri"/>
        <family val="2"/>
        <scheme val="minor"/>
      </rPr>
      <t xml:space="preserve">PR.AA-03.5: </t>
    </r>
    <r>
      <rPr>
        <sz val="10"/>
        <color rgb="FF000000"/>
        <rFont val="Calibri"/>
        <family val="2"/>
        <scheme val="minor"/>
      </rPr>
      <t>De beveiliging van verbindingen met externe systemen moet worden gecontroleerd en vastgelegd in gedocumenteerde overeenkomsten.</t>
    </r>
  </si>
  <si>
    <r>
      <rPr>
        <b/>
        <sz val="10"/>
        <color rgb="FF000000"/>
        <rFont val="Calibri"/>
        <family val="2"/>
      </rPr>
      <t>PR.AA-04:</t>
    </r>
    <r>
      <rPr>
        <sz val="10"/>
        <color rgb="FF000000"/>
        <rFont val="Calibri"/>
        <family val="2"/>
      </rPr>
      <t xml:space="preserve"> Identiteitsverklaringen worden beschermd, overgedragen en geverifieerd</t>
    </r>
  </si>
  <si>
    <r>
      <rPr>
        <b/>
        <sz val="10"/>
        <color rgb="FF000000"/>
        <rFont val="Calibri"/>
        <family val="2"/>
        <scheme val="minor"/>
      </rPr>
      <t xml:space="preserve">PR.AA-04.1: </t>
    </r>
    <r>
      <rPr>
        <sz val="10"/>
        <color rgb="FF000000"/>
        <rFont val="Calibri"/>
        <family val="2"/>
        <scheme val="minor"/>
      </rPr>
      <t>Identiteitsverklaringen worden beschermd, overgedragen en geverifieerd.</t>
    </r>
  </si>
  <si>
    <r>
      <rPr>
        <b/>
        <sz val="10"/>
        <color rgb="FF000000"/>
        <rFont val="Calibri"/>
        <family val="2"/>
        <scheme val="minor"/>
      </rPr>
      <t xml:space="preserve">PR.AA-05: </t>
    </r>
    <r>
      <rPr>
        <sz val="10"/>
        <color rgb="FF000000"/>
        <rFont val="Calibri"/>
        <family val="2"/>
        <scheme val="minor"/>
      </rPr>
      <t>Toegangsrechten, bevoegdheden en autorisaties worden gedefinieerd in een beleid, beheerd, gehandhaafd en beoordeeld, en omvatten de principes van minimale rechten en scheiding van taken</t>
    </r>
  </si>
  <si>
    <r>
      <rPr>
        <b/>
        <sz val="10"/>
        <color rgb="FFFFFFFF"/>
        <rFont val="Calibri"/>
        <family val="2"/>
        <scheme val="minor"/>
      </rPr>
      <t xml:space="preserve">PR.AA-05.1: </t>
    </r>
    <r>
      <rPr>
        <sz val="10"/>
        <color rgb="FFFFFFFF"/>
        <rFont val="Calibri"/>
        <family val="2"/>
        <scheme val="minor"/>
      </rPr>
      <t>Toegangsrechten, machtigingen en autorisaties moeten worden vastgesteld, beheerd, gehandhaafd en periodiek herzien.</t>
    </r>
  </si>
  <si>
    <r>
      <rPr>
        <b/>
        <sz val="10"/>
        <color rgb="FFFFFFFF"/>
        <rFont val="Calibri"/>
        <family val="2"/>
      </rPr>
      <t>PR.AA-05.2:</t>
    </r>
    <r>
      <rPr>
        <sz val="10"/>
        <color rgb="FFFFFFFF"/>
        <rFont val="Calibri"/>
        <family val="2"/>
      </rPr>
      <t xml:space="preserve"> Er moet worden vastgesteld wie toegang nodig heeft tot de bedrijfskritische informatie en technologie van de organisatie, evenals op welke manier die toegang wordt verleend.</t>
    </r>
  </si>
  <si>
    <r>
      <rPr>
        <b/>
        <sz val="10"/>
        <color rgb="FFFFFFFF"/>
        <rFont val="Calibri"/>
        <family val="2"/>
      </rPr>
      <t>PR.AA-05.3:</t>
    </r>
    <r>
      <rPr>
        <sz val="10"/>
        <color rgb="FFFFFFFF"/>
        <rFont val="Calibri"/>
        <family val="2"/>
      </rPr>
      <t xml:space="preserve"> Toegangsrechten, privileges en autorisaties moeten worden beperkt tot de systemen en specifieke informatie die nodig zijn om de taken uit te voeren (het principe van ‘Least Privilege’).</t>
    </r>
  </si>
  <si>
    <r>
      <rPr>
        <b/>
        <sz val="10"/>
        <color rgb="FFFFFFFF"/>
        <rFont val="Calibri"/>
        <family val="2"/>
        <scheme val="minor"/>
      </rPr>
      <t xml:space="preserve">PR.AA-05.4: </t>
    </r>
    <r>
      <rPr>
        <sz val="10"/>
        <color rgb="FFFFFFFF"/>
        <rFont val="Calibri"/>
        <family val="2"/>
        <scheme val="minor"/>
      </rPr>
      <t xml:space="preserve">Niemand mag beheerdersrechten hebben voor dagelijkse routinetaken.	</t>
    </r>
  </si>
  <si>
    <r>
      <rPr>
        <b/>
        <sz val="10"/>
        <color rgb="FF000000"/>
        <rFont val="Calibri"/>
        <family val="2"/>
      </rPr>
      <t>PR.AA-05.5:</t>
    </r>
    <r>
      <rPr>
        <sz val="10"/>
        <color rgb="FF000000"/>
        <rFont val="Calibri"/>
        <family val="2"/>
      </rPr>
      <t xml:space="preserve"> Waar dit technisch, operationeel en economisch haalbaar is – zonder afbreuk te doen aan de integriteit, veiligheid of naleving van het systeem – moeten geautomatiseerde mechanismen worden toegepast om gebruikersaccounts op kritieke ICT- en OT-systemen te beheren. De haalbaarheid moet worden bepaald op basis van de mogelijkheden van het systeem, het integratiepotentieel, de risicobeoordeling en de impact op het bedrijf.</t>
    </r>
  </si>
  <si>
    <r>
      <rPr>
        <b/>
        <sz val="10"/>
        <color rgb="FF000000"/>
        <rFont val="Calibri"/>
        <family val="2"/>
      </rPr>
      <t>PR.AA-05.6:</t>
    </r>
    <r>
      <rPr>
        <sz val="10"/>
        <color rgb="FF000000"/>
        <rFont val="Calibri"/>
        <family val="2"/>
      </rPr>
      <t xml:space="preserve"> Scheiding van taken (SoD) moet worden gewaarborgd bij het beheer van toegangsrechten.
</t>
    </r>
  </si>
  <si>
    <r>
      <rPr>
        <b/>
        <sz val="10"/>
        <color rgb="FF000000"/>
        <rFont val="Calibri"/>
        <family val="2"/>
      </rPr>
      <t>PR.AA-05.7:</t>
    </r>
    <r>
      <rPr>
        <sz val="10"/>
        <color rgb="FF000000"/>
        <rFont val="Calibri"/>
        <family val="2"/>
      </rPr>
      <t xml:space="preserve"> Bevoorrechte gebruikers moeten worden beheerd en bewaakt.</t>
    </r>
  </si>
  <si>
    <r>
      <rPr>
        <b/>
        <sz val="10"/>
        <color rgb="FF000000"/>
        <rFont val="Calibri"/>
        <family val="2"/>
      </rPr>
      <t>PR.AA-05.8:</t>
    </r>
    <r>
      <rPr>
        <sz val="10"/>
        <color rgb="FF000000"/>
        <rFont val="Calibri"/>
        <family val="2"/>
      </rPr>
      <t xml:space="preserve"> Beperkingen op het gebruik van accounts voor specifieke tijdsperioden en locaties moeten worden opgenomen in het toegangsbeleid van de organisatie en overeenkomstig worden toegepast.	</t>
    </r>
  </si>
  <si>
    <r>
      <rPr>
        <b/>
        <sz val="10"/>
        <color rgb="FF000000"/>
        <rFont val="Calibri"/>
        <family val="2"/>
      </rPr>
      <t>PR.AA-05.9:</t>
    </r>
    <r>
      <rPr>
        <sz val="10"/>
        <color rgb="FF000000"/>
        <rFont val="Calibri"/>
        <family val="2"/>
      </rPr>
      <t xml:space="preserve"> Bevoorrechte gebruikers moeten worden beheerd, bewaakt en geauditeerd. </t>
    </r>
  </si>
  <si>
    <r>
      <rPr>
        <b/>
        <sz val="10"/>
        <color rgb="FF000000"/>
        <rFont val="Calibri"/>
        <family val="2"/>
        <scheme val="minor"/>
      </rPr>
      <t xml:space="preserve">PR.AA-06: </t>
    </r>
    <r>
      <rPr>
        <sz val="10"/>
        <color rgb="FF000000"/>
        <rFont val="Calibri"/>
        <family val="2"/>
        <scheme val="minor"/>
      </rPr>
      <t>Fysieke toegang tot assets wordt beheerd, gecontroleerd en gehandhaafd in overeenstemming met het risico</t>
    </r>
  </si>
  <si>
    <r>
      <rPr>
        <b/>
        <sz val="10"/>
        <color rgb="FF000000"/>
        <rFont val="Calibri"/>
        <family val="2"/>
        <scheme val="minor"/>
      </rPr>
      <t xml:space="preserve">PR.AA-06.1: </t>
    </r>
    <r>
      <rPr>
        <sz val="10"/>
        <color rgb="FF000000"/>
        <rFont val="Calibri"/>
        <family val="2"/>
        <scheme val="minor"/>
      </rPr>
      <t xml:space="preserve">De fysieke toegang tot alle bedrijfsmiddelen, met inbegrip van kritieke zones, moet worden beheerd, bewaakt en gehandhaafd op basis van het risico. 
</t>
    </r>
  </si>
  <si>
    <r>
      <rPr>
        <b/>
        <sz val="10"/>
        <color rgb="FF000000"/>
        <rFont val="Calibri"/>
        <family val="2"/>
      </rPr>
      <t>PR.AA-06.2:</t>
    </r>
    <r>
      <rPr>
        <sz val="10"/>
        <color rgb="FF000000"/>
        <rFont val="Calibri"/>
        <family val="2"/>
      </rPr>
      <t xml:space="preserve"> Fysieke toegangscontroles moeten specifieke procedures voor noodsituaties omvatten, zodat kritieke en niet-kritieke assets tijdens dergelijke gebeurtenissen continu worden beschermd. </t>
    </r>
  </si>
  <si>
    <r>
      <rPr>
        <sz val="10"/>
        <color rgb="FF000000"/>
        <rFont val="Calibri"/>
        <family val="2"/>
      </rPr>
      <t xml:space="preserve">
</t>
    </r>
    <r>
      <rPr>
        <b/>
        <sz val="10"/>
        <color rgb="FF000000"/>
        <rFont val="Calibri"/>
        <family val="2"/>
      </rPr>
      <t>PR.AA-06.3:</t>
    </r>
    <r>
      <rPr>
        <sz val="10"/>
        <color rgb="FF000000"/>
        <rFont val="Calibri"/>
        <family val="2"/>
      </rPr>
      <t xml:space="preserve"> Kritieke zones moeten beschikken over aanvullende fysieke toegangscontroles die verder gaan dan die welke voor algemene faciliteiten worden toegepast.
</t>
    </r>
  </si>
  <si>
    <r>
      <rPr>
        <b/>
        <sz val="10"/>
        <color rgb="FF000000"/>
        <rFont val="Calibri"/>
        <family val="2"/>
      </rPr>
      <t>PR.AA-06.4</t>
    </r>
    <r>
      <rPr>
        <sz val="10"/>
        <color rgb="FF000000"/>
        <rFont val="Calibri"/>
        <family val="2"/>
      </rPr>
      <t>: Assets die zich in kritieke zones bevinden, moeten fysiek worden beschermd tegen ongeoorloofde toegang, schade of interferentie.</t>
    </r>
  </si>
  <si>
    <r>
      <rPr>
        <b/>
        <sz val="10"/>
        <color rgb="FF000000"/>
        <rFont val="Calibri"/>
        <family val="2"/>
        <scheme val="minor"/>
      </rPr>
      <t xml:space="preserve">Bewustwording en Opleiding  (PR.AT): </t>
    </r>
    <r>
      <rPr>
        <sz val="10"/>
        <color rgb="FF000000"/>
        <rFont val="Calibri"/>
        <family val="2"/>
        <scheme val="minor"/>
      </rPr>
      <t>Het personeel van de organisatie krijgt bewustmaking en opleiding op het gebied van cyberbeveiliging, zodat ze hun taken op het gebied van cyberbeveiliging kunnen uitvoeren</t>
    </r>
  </si>
  <si>
    <r>
      <rPr>
        <b/>
        <sz val="10"/>
        <color rgb="FF000000"/>
        <rFont val="Calibri"/>
        <family val="2"/>
        <scheme val="minor"/>
      </rPr>
      <t xml:space="preserve">PR.AT-01: </t>
    </r>
    <r>
      <rPr>
        <sz val="10"/>
        <color rgb="FF000000"/>
        <rFont val="Calibri"/>
        <family val="2"/>
        <scheme val="minor"/>
      </rPr>
      <t>Het personeel krijgt bewustmaking en opleiding zodat het over de kennis en vaardigheden beschikt om algemene taken uit te voeren met het oog op cyberbeveiligingsrisico's</t>
    </r>
  </si>
  <si>
    <r>
      <rPr>
        <b/>
        <sz val="10"/>
        <color rgb="FF000000"/>
        <rFont val="Calibri"/>
        <family val="2"/>
        <scheme val="minor"/>
      </rPr>
      <t xml:space="preserve">PR.AT-01.1: </t>
    </r>
    <r>
      <rPr>
        <sz val="10"/>
        <color rgb="FF000000"/>
        <rFont val="Calibri"/>
        <family val="2"/>
        <scheme val="minor"/>
      </rPr>
      <t xml:space="preserve">De organisatie moet een bewustmakings- en opleidingsprogramma op het gebied van cyberbeveiliging opzetten en onderhouden om ervoor te zorgen dat alle personeelsleden begrijpen hoe ze hun taken veilig en verantwoord kunnen uitvoeren.
</t>
    </r>
    <r>
      <rPr>
        <b/>
        <sz val="10"/>
        <color rgb="FF000000"/>
        <rFont val="Calibri"/>
        <family val="2"/>
        <scheme val="minor"/>
      </rPr>
      <t xml:space="preserve">
</t>
    </r>
  </si>
  <si>
    <r>
      <rPr>
        <b/>
        <sz val="10"/>
        <color rgb="FF000000"/>
        <rFont val="Calibri"/>
        <family val="2"/>
        <scheme val="minor"/>
      </rPr>
      <t xml:space="preserve">PR.AT-01.2: </t>
    </r>
    <r>
      <rPr>
        <sz val="10"/>
        <color rgb="FF000000"/>
        <rFont val="Calibri"/>
        <family val="2"/>
        <scheme val="minor"/>
      </rPr>
      <t xml:space="preserve">De organisatie moet bewustmaking over interne bedreigingen en meldingsprocedures opnemen in haar cybersecuritytraining, zodat medewerkers potentiële interne risico’s kunnen herkennen en er op kunnen reageren. </t>
    </r>
  </si>
  <si>
    <r>
      <rPr>
        <b/>
        <sz val="10"/>
        <color rgb="FF000000"/>
        <rFont val="Calibri"/>
        <family val="2"/>
        <scheme val="minor"/>
      </rPr>
      <t xml:space="preserve">PR.AT-01.3: </t>
    </r>
    <r>
      <rPr>
        <sz val="10"/>
        <color rgb="FF000000"/>
        <rFont val="Calibri"/>
        <family val="2"/>
        <scheme val="minor"/>
      </rPr>
      <t>Medewerkers moeten opleiding krijgen om hun specifieke rollen, verantwoordelijkheden en prioriteiten tijdens een cyber- of informatiebeveiligingsincident te begrijpen, inclusief de stappen die zij moeten volgen om effectief te reageren.</t>
    </r>
  </si>
  <si>
    <r>
      <rPr>
        <b/>
        <sz val="10"/>
        <color rgb="FF000000"/>
        <rFont val="Calibri"/>
        <family val="2"/>
        <scheme val="minor"/>
      </rPr>
      <t xml:space="preserve">PR.AT-01.4: </t>
    </r>
    <r>
      <rPr>
        <sz val="10"/>
        <color rgb="FF000000"/>
        <rFont val="Calibri"/>
        <family val="2"/>
        <scheme val="minor"/>
      </rPr>
      <t>De organisatie moet evalueren of haar cybersecuritybewustmakingsopleiding effectief is in het verbeteren van kennis, gedrag en paraatheid binnen de hele organisatie.</t>
    </r>
  </si>
  <si>
    <r>
      <rPr>
        <b/>
        <sz val="10"/>
        <color rgb="FF000000"/>
        <rFont val="Calibri"/>
        <family val="2"/>
        <scheme val="minor"/>
      </rPr>
      <t xml:space="preserve">PR.AT-02: </t>
    </r>
    <r>
      <rPr>
        <sz val="10"/>
        <color rgb="FF000000"/>
        <rFont val="Calibri"/>
        <family val="2"/>
        <scheme val="minor"/>
      </rPr>
      <t>Personen in gespecialiseerde functies krijgen bewustmaking en opleiding, zodat ze over de kennis en vaardigheden beschikken om relevante taken uit te voeren met het oog op cyberbeveiligingsrisico's</t>
    </r>
  </si>
  <si>
    <r>
      <rPr>
        <b/>
        <sz val="10"/>
        <color rgb="FF000000"/>
        <rFont val="Calibri"/>
        <family val="2"/>
      </rPr>
      <t>PR.AT-02.1:</t>
    </r>
    <r>
      <rPr>
        <sz val="10"/>
        <color rgb="FF000000"/>
        <rFont val="Calibri"/>
        <family val="2"/>
      </rPr>
      <t xml:space="preserve"> Leden van bestuursorganen moeten kunnen aantonen dat ze een opleiding hebben gevolgd die hen een gedegen inzicht geeft in informatie- en cyberbeveiliging en risicobeheer, zodat ze informatie- en cyberbeveiligingsrisico's en de gevolgen daarvan kunnen beoordelen en de nodige risicobeperkende maatregelen kunnen voorstellen, rekening houdend met hun functies, verantwoordelijkheden en bevoegdheden.</t>
    </r>
  </si>
  <si>
    <r>
      <rPr>
        <b/>
        <sz val="10"/>
        <color rgb="FF000000"/>
        <rFont val="Calibri"/>
        <family val="2"/>
        <scheme val="minor"/>
      </rPr>
      <t xml:space="preserve">PR.AT-02.2: </t>
    </r>
    <r>
      <rPr>
        <sz val="10"/>
        <color rgb="FF000000"/>
        <rFont val="Calibri"/>
        <family val="2"/>
        <scheme val="minor"/>
      </rPr>
      <t xml:space="preserve">Personen in gespecialiseerde functies moeten bewustmaking en opleiding krijgen voordat ze privileges krijgen, zodat ze over de kennis en vaardigheden beschikken om relevante taken uit te voeren met het oog op cyberbeveiligingsrisico's.
</t>
    </r>
  </si>
  <si>
    <r>
      <rPr>
        <b/>
        <sz val="10"/>
        <color rgb="FF000000"/>
        <rFont val="Calibri"/>
        <family val="2"/>
      </rPr>
      <t>PR.AT-02.3:</t>
    </r>
    <r>
      <rPr>
        <sz val="10"/>
        <color rgb="FF000000"/>
        <rFont val="Calibri"/>
        <family val="2"/>
      </rPr>
      <t xml:space="preserve"> Bevoorrechte gebruikers moeten gekwalificeerd zijn voordat privileges worden toegekend, en deze gebruikers moeten kunnen aantonen dat ze hun rol, verantwoordelijkheden en bevoegdheden begrijpen.	</t>
    </r>
  </si>
  <si>
    <r>
      <rPr>
        <b/>
        <sz val="10"/>
        <color rgb="FF000000"/>
        <rFont val="Calibri"/>
        <family val="2"/>
        <scheme val="minor"/>
      </rPr>
      <t xml:space="preserve"> Gegevensbeveiliging (PR.DS): </t>
    </r>
    <r>
      <rPr>
        <sz val="10"/>
        <color rgb="FF000000"/>
        <rFont val="Calibri"/>
        <family val="2"/>
        <scheme val="minor"/>
      </rPr>
      <t>Gegevens worden beheerd in overeenstemming met de risicostrategie van de organisatie om de vertrouwelijkheid, integriteit en beschikbaarheid van informatie te beschermen</t>
    </r>
  </si>
  <si>
    <r>
      <rPr>
        <b/>
        <sz val="10"/>
        <color rgb="FF000000"/>
        <rFont val="Calibri"/>
        <family val="2"/>
      </rPr>
      <t>PR.DS-01:</t>
    </r>
    <r>
      <rPr>
        <sz val="10"/>
        <color rgb="FF000000"/>
        <rFont val="Calibri"/>
        <family val="2"/>
      </rPr>
      <t xml:space="preserve"> De vertrouwelijkheid, integriteit en beschikbaarheid van opgeslagen gegevens worden beschermd</t>
    </r>
  </si>
  <si>
    <r>
      <rPr>
        <b/>
        <sz val="10"/>
        <color rgb="FF000000"/>
        <rFont val="Calibri"/>
        <family val="2"/>
      </rPr>
      <t>PR.DS-01.1:</t>
    </r>
    <r>
      <rPr>
        <sz val="10"/>
        <color rgb="FF000000"/>
        <rFont val="Calibri"/>
        <family val="2"/>
      </rPr>
      <t xml:space="preserve"> De organisatie moet controles uitvoeren op de integriteit van software, firmware en informatie, om ongeautoriseerde wijzigingen aan kritieke systeemcomponenten op te sporen tijdens opslag, transport, opstart en wanneer dit noodzakelijk wordt geacht.</t>
    </r>
  </si>
  <si>
    <r>
      <rPr>
        <b/>
        <sz val="10"/>
        <color rgb="FF000000"/>
        <rFont val="Calibri"/>
        <family val="2"/>
        <scheme val="minor"/>
      </rPr>
      <t>PR.DS-01.2:</t>
    </r>
    <r>
      <rPr>
        <sz val="10"/>
        <color rgb="FF000000"/>
        <rFont val="Calibri"/>
        <family val="2"/>
        <scheme val="minor"/>
      </rPr>
      <t xml:space="preserve"> De organisatie moet waar mogelijk geautomatiseerde tools implementeren om melding te maken wanneer er tijdens de integriteitscontrole discrepanties worden ontdekt.</t>
    </r>
  </si>
  <si>
    <r>
      <rPr>
        <b/>
        <sz val="10"/>
        <color rgb="FF000000"/>
        <rFont val="Calibri"/>
        <family val="2"/>
        <scheme val="minor"/>
      </rPr>
      <t xml:space="preserve">PR.DS-01.3: </t>
    </r>
    <r>
      <rPr>
        <sz val="10"/>
        <color rgb="FF000000"/>
        <rFont val="Calibri"/>
        <family val="2"/>
        <scheme val="minor"/>
      </rPr>
      <t>De organisatie moet geautomatiseerde reacties op gedetecteerde integriteitsschendingen definiëren en implementeren, met behulp van vooraf gedefinieerde waarborgen die in verhouding staan tot de ernst en de impact van de schending.</t>
    </r>
  </si>
  <si>
    <r>
      <rPr>
        <b/>
        <sz val="10"/>
        <color rgb="FF000000"/>
        <rFont val="Calibri"/>
        <family val="2"/>
      </rPr>
      <t>PR.DS-01.4:</t>
    </r>
    <r>
      <rPr>
        <sz val="10"/>
        <color rgb="FF000000"/>
        <rFont val="Calibri"/>
        <family val="2"/>
      </rPr>
      <t xml:space="preserve"> De organisatie moet duidelijke beleidsregels en praktische maatregelen vastleggen en afdwingen om het gebruik van draagbare opslagmedia te beheren en te beperken, om zo het risico op datalekken, ongeautoriseerde toegang en het binnenbrengen van malware te verminderen.</t>
    </r>
  </si>
  <si>
    <r>
      <rPr>
        <b/>
        <sz val="10"/>
        <color rgb="FF000000"/>
        <rFont val="Calibri"/>
        <family val="2"/>
        <scheme val="minor"/>
      </rPr>
      <t xml:space="preserve">PR.DS-01.5: </t>
    </r>
    <r>
      <rPr>
        <sz val="10"/>
        <color rgb="FF000000"/>
        <rFont val="Calibri"/>
        <family val="2"/>
        <scheme val="minor"/>
      </rPr>
      <t>De organisatie mag het gebruik van verwijderbare media alleen toestaan wanneer dit absoluut noodzakelijk is en moet technische maatregelen nemen om de automatische uitvoering van bestanden vanaf deze apparaten te blokkeren.</t>
    </r>
  </si>
  <si>
    <r>
      <rPr>
        <b/>
        <sz val="10"/>
        <color rgb="FF000000"/>
        <rFont val="Calibri"/>
        <family val="2"/>
        <scheme val="minor"/>
      </rPr>
      <t>PR.DS-01.6:</t>
    </r>
    <r>
      <rPr>
        <sz val="10"/>
        <color rgb="FF000000"/>
        <rFont val="Calibri"/>
        <family val="2"/>
        <scheme val="minor"/>
      </rPr>
      <t xml:space="preserve"> De organisatie moet de vertrouwelijkheid van haar kritieke assets beschermen wanneer deze niet in gebruik zijn.</t>
    </r>
  </si>
  <si>
    <r>
      <rPr>
        <b/>
        <sz val="10"/>
        <color rgb="FF000000"/>
        <rFont val="Calibri"/>
        <family val="2"/>
        <scheme val="minor"/>
      </rPr>
      <t xml:space="preserve">PR.DS-01.9: </t>
    </r>
    <r>
      <rPr>
        <sz val="10"/>
        <color rgb="FF000000"/>
        <rFont val="Calibri"/>
        <family val="2"/>
        <scheme val="minor"/>
      </rPr>
      <t>Bedrijfsmiddelen moeten op een veilige manier worden verwijderd.</t>
    </r>
  </si>
  <si>
    <r>
      <rPr>
        <b/>
        <sz val="10"/>
        <color rgb="FF000000"/>
        <rFont val="Calibri"/>
        <family val="2"/>
        <scheme val="minor"/>
      </rPr>
      <t xml:space="preserve">PR.DS-02: </t>
    </r>
    <r>
      <rPr>
        <sz val="10"/>
        <color rgb="FF000000"/>
        <rFont val="Calibri"/>
        <family val="2"/>
        <scheme val="minor"/>
      </rPr>
      <t>De vertrouwelijkheid, integriteit en beschikbaarheid van gegevens tijdens het transport worden beschermd</t>
    </r>
  </si>
  <si>
    <r>
      <rPr>
        <b/>
        <sz val="10"/>
        <color rgb="FFFFFFFF"/>
        <rFont val="Calibri"/>
        <family val="2"/>
      </rPr>
      <t>PR.DS-02.1:</t>
    </r>
    <r>
      <rPr>
        <sz val="10"/>
        <color rgb="FFFFFFFF"/>
        <rFont val="Calibri"/>
        <family val="2"/>
      </rPr>
      <t xml:space="preserve"> Draagbare opslagapparaten die systeemgegevens bevatten, moeten tijdens transport en opslag worden bewaakt en beschermd.</t>
    </r>
  </si>
  <si>
    <r>
      <rPr>
        <b/>
        <sz val="10"/>
        <color rgb="FF000000"/>
        <rFont val="Calibri"/>
        <family val="2"/>
        <scheme val="minor"/>
      </rPr>
      <t>PR.DS-02.2:</t>
    </r>
    <r>
      <rPr>
        <sz val="10"/>
        <color rgb="FF000000"/>
        <rFont val="Calibri"/>
        <family val="2"/>
        <scheme val="minor"/>
      </rPr>
      <t xml:space="preserve"> De organisatie moet haar kritieke en gevoelige informatie beschermen tijdens overdracht.</t>
    </r>
  </si>
  <si>
    <r>
      <rPr>
        <b/>
        <sz val="10"/>
        <color rgb="FF000000"/>
        <rFont val="Calibri"/>
        <family val="2"/>
        <scheme val="minor"/>
      </rPr>
      <t xml:space="preserve">PR.DS-10: </t>
    </r>
    <r>
      <rPr>
        <sz val="10"/>
        <color rgb="FF000000"/>
        <rFont val="Calibri"/>
        <family val="2"/>
        <scheme val="minor"/>
      </rPr>
      <t>De vertrouwelijkheid, integriteit en beschikbaarheid van gegevens die in gebruik zijn, worden beschermd</t>
    </r>
  </si>
  <si>
    <r>
      <rPr>
        <b/>
        <sz val="10"/>
        <color rgb="FF000000"/>
        <rFont val="Calibri"/>
        <family val="2"/>
        <scheme val="minor"/>
      </rPr>
      <t>PR.DS-10.1:</t>
    </r>
    <r>
      <rPr>
        <sz val="10"/>
        <color rgb="FF000000"/>
        <rFont val="Calibri"/>
        <family val="2"/>
        <scheme val="minor"/>
      </rPr>
      <t xml:space="preserve"> De kritieke systemen van de organisatie moeten worden beschermd tegen denial-of-service-aanvallen of op zijn minst moet het effect van dergelijke aanvallen worden beperkt.</t>
    </r>
  </si>
  <si>
    <r>
      <rPr>
        <b/>
        <sz val="10"/>
        <color rgb="FF000000"/>
        <rFont val="Calibri"/>
        <family val="2"/>
        <scheme val="minor"/>
      </rPr>
      <t xml:space="preserve">PR.DS-11: </t>
    </r>
    <r>
      <rPr>
        <sz val="10"/>
        <color rgb="FF000000"/>
        <rFont val="Calibri"/>
        <family val="2"/>
        <scheme val="minor"/>
      </rPr>
      <t>Er worden back-ups van gegevens gemaakt, beschermd, onderhouden en getest</t>
    </r>
  </si>
  <si>
    <r>
      <rPr>
        <b/>
        <sz val="10"/>
        <color rgb="FFFFFFFF"/>
        <rFont val="Calibri"/>
        <family val="2"/>
      </rPr>
      <t>PR.DS-11.1:</t>
    </r>
    <r>
      <rPr>
        <sz val="10"/>
        <color rgb="FFFFFFFF"/>
        <rFont val="Calibri"/>
        <family val="2"/>
      </rPr>
      <t xml:space="preserve"> Back-ups van de bedrijfskritieke gegevens van de organisatie moeten worden gemaakt en opgeslagen op een ander systeem dan het apparaat waarop de originele gegevens zich bevinden. </t>
    </r>
  </si>
  <si>
    <r>
      <rPr>
        <b/>
        <sz val="10"/>
        <color rgb="FF000000"/>
        <rFont val="Calibri"/>
        <family val="2"/>
      </rPr>
      <t>PR.DS-11.2</t>
    </r>
    <r>
      <rPr>
        <sz val="10"/>
        <color rgb="FF000000"/>
        <rFont val="Calibri"/>
        <family val="2"/>
      </rPr>
      <t>: De betrouwbaarheid en integriteit van back-ups moeten regelmatig worden gecontroleerd en getest.</t>
    </r>
  </si>
  <si>
    <r>
      <rPr>
        <b/>
        <sz val="10"/>
        <color rgb="FF000000"/>
        <rFont val="Calibri"/>
        <family val="2"/>
      </rPr>
      <t>PR.DS-11.3:</t>
    </r>
    <r>
      <rPr>
        <sz val="10"/>
        <color rgb="FF000000"/>
        <rFont val="Calibri"/>
        <family val="2"/>
      </rPr>
      <t xml:space="preserve"> De organisatie moet veilige back-ups van bedrijfskritieke gegevens bewaren op een aparte opslaglocatie om de beschikbaarheid van gegevens te garanderen in geval van systeemstoringen of gegevensverlies. Voor back-upopslag moeten dezelfde beveiligingsmaatregelen worden toegepast als voor de primaire omgeving.</t>
    </r>
  </si>
  <si>
    <r>
      <rPr>
        <b/>
        <sz val="10"/>
        <color rgb="FF000000"/>
        <rFont val="Calibri"/>
        <family val="2"/>
        <scheme val="minor"/>
      </rPr>
      <t>PR.DS-11.4:</t>
    </r>
    <r>
      <rPr>
        <sz val="10"/>
        <color rgb="FF000000"/>
        <rFont val="Calibri"/>
        <family val="2"/>
        <scheme val="minor"/>
      </rPr>
      <t xml:space="preserve"> De organisatie moet regelmatig de integriteit en herstelbaarheid van back-ups valideren via gecoördineerde tests, uitgevoerd in samenwerking met alle relevante functies voor continuïteit en incidentrespons. Het testen van back-ups moet worden ingebed in de cyber- en operationele veerkrachtstrategie, inclusief bedrijfscontinuïteit, noodherstel en cyberincidentrespons.</t>
    </r>
  </si>
  <si>
    <r>
      <rPr>
        <b/>
        <sz val="10"/>
        <color rgb="FF000000"/>
        <rFont val="Calibri"/>
        <family val="2"/>
      </rPr>
      <t>PR.DS-11.5:</t>
    </r>
    <r>
      <rPr>
        <sz val="10"/>
        <color rgb="FF000000"/>
        <rFont val="Calibri"/>
        <family val="2"/>
      </rPr>
      <t xml:space="preserve"> Back-ups van kritieke systemen (zoals besturingssystemen, configuraties en applicaties) moeten gescheiden worden gehouden van back-ups van kritieke informatie (zoals bedrijfsgegevens, documenten en databases) om een sneller en betrouwbaarder herstel te ondersteunen.</t>
    </r>
  </si>
  <si>
    <r>
      <rPr>
        <b/>
        <sz val="10"/>
        <color rgb="FF000000"/>
        <rFont val="Calibri"/>
        <family val="2"/>
      </rPr>
      <t xml:space="preserve">Platformbeveiliging (PR.PS): </t>
    </r>
    <r>
      <rPr>
        <sz val="10"/>
        <color rgb="FF000000"/>
        <rFont val="Calibri"/>
        <family val="2"/>
      </rPr>
      <t>De hardware, software (bijv. firmware, besturingssystemen, applicaties) en diensten van fysieke en virtuele platforms worden beheerd in overeenstemming met de risicostrategie van de organisatie om hun vertrouwelijkheid, integriteit en beschikbaarheid te beschermen</t>
    </r>
  </si>
  <si>
    <r>
      <rPr>
        <b/>
        <sz val="10"/>
        <color rgb="FF000000"/>
        <rFont val="Calibri"/>
        <family val="2"/>
        <scheme val="minor"/>
      </rPr>
      <t xml:space="preserve">PR.PS-01: </t>
    </r>
    <r>
      <rPr>
        <sz val="10"/>
        <color rgb="FF000000"/>
        <rFont val="Calibri"/>
        <family val="2"/>
        <scheme val="minor"/>
      </rPr>
      <t>Er worden configuratiebeheerpraktijken vastgesteld en toegepast</t>
    </r>
  </si>
  <si>
    <r>
      <rPr>
        <b/>
        <sz val="10"/>
        <color rgb="FFFFFFFF"/>
        <rFont val="Calibri"/>
        <family val="2"/>
        <scheme val="minor"/>
      </rPr>
      <t xml:space="preserve">PR.PS-01.1: </t>
    </r>
    <r>
      <rPr>
        <sz val="10"/>
        <color rgb="FFFFFFFF"/>
        <rFont val="Calibri"/>
        <family val="2"/>
        <scheme val="minor"/>
      </rPr>
      <t xml:space="preserve">De organisatie moet een basisconfiguratie voor haar bedrijfskritieke systemen ontwikkelen, documenteren en onderhouden.	</t>
    </r>
  </si>
  <si>
    <r>
      <rPr>
        <b/>
        <sz val="10"/>
        <color rgb="FF000000"/>
        <rFont val="Calibri"/>
        <family val="2"/>
      </rPr>
      <t>PR.PS-01.2:</t>
    </r>
    <r>
      <rPr>
        <sz val="10"/>
        <color rgb="FF000000"/>
        <rFont val="Calibri"/>
        <family val="2"/>
      </rPr>
      <t xml:space="preserve"> De organisatie moet haar bedrijfskritische systemen zo configureren dat ze beperkt zijn tot de essentiële functies die nodig zijn voor het beoogde gebruik. Dit houdt in dat de standaardconfiguraties regelmatig worden beoordeeld en bijgewerkt om alle niet-essentiële mogelijkheden uit te schakelen.</t>
    </r>
  </si>
  <si>
    <r>
      <rPr>
        <b/>
        <sz val="10"/>
        <color rgb="FF000000"/>
        <rFont val="Calibri"/>
        <family val="2"/>
      </rPr>
      <t>PR.PS-01.3:</t>
    </r>
    <r>
      <rPr>
        <sz val="10"/>
        <color rgb="FF000000"/>
        <rFont val="Calibri"/>
        <family val="2"/>
      </rPr>
      <t xml:space="preserve"> De organisatie moet specifieke functies, poorten, protocollen en diensten binnen haar kritieke systemen die niet nodig zijn voor de bedrijfsvoering, identificeren en uitschakelen.</t>
    </r>
  </si>
  <si>
    <r>
      <rPr>
        <b/>
        <sz val="10"/>
        <color rgb="FF000000"/>
        <rFont val="Calibri"/>
        <family val="2"/>
      </rPr>
      <t>PR.PS-01.4:</t>
    </r>
    <r>
      <rPr>
        <sz val="10"/>
        <color rgb="FF000000"/>
        <rFont val="Calibri"/>
        <family val="2"/>
      </rPr>
      <t xml:space="preserve"> De organisatie moet technische beveiligingsmaatregelen implementeren om een beleid van 'alles weigeren' en 'alleen toestaan bij uitzondering' af te dwingen, zodat uitsluitend geautoriseerde softwareprogramma’s kunnen worden uitgevoerd.</t>
    </r>
  </si>
  <si>
    <r>
      <rPr>
        <b/>
        <sz val="10"/>
        <color rgb="FF000000"/>
        <rFont val="Calibri"/>
        <family val="2"/>
      </rPr>
      <t>PR.PS-01.5</t>
    </r>
    <r>
      <rPr>
        <sz val="10"/>
        <color rgb="FF000000"/>
        <rFont val="Calibri"/>
        <family val="2"/>
      </rPr>
      <t>: Ongeautoriseerde configuratiewijzigingen aan de systemen van de organisatie moeten worden bewaakt en aangepakt met de juiste mitigerende maatregelen.</t>
    </r>
  </si>
  <si>
    <r>
      <rPr>
        <b/>
        <sz val="10"/>
        <color rgb="FF000000"/>
        <rFont val="Calibri"/>
        <family val="2"/>
        <scheme val="minor"/>
      </rPr>
      <t xml:space="preserve">PR.PS-02: </t>
    </r>
    <r>
      <rPr>
        <sz val="10"/>
        <color rgb="FF000000"/>
        <rFont val="Calibri"/>
        <family val="2"/>
        <scheme val="minor"/>
      </rPr>
      <t>Software wordt onderhouden, vervangen en verwijderd in overeenstemming met het risico</t>
    </r>
  </si>
  <si>
    <r>
      <rPr>
        <b/>
        <sz val="10"/>
        <color rgb="FF000000"/>
        <rFont val="Calibri"/>
        <family val="2"/>
      </rPr>
      <t>PR.PS-02.1:</t>
    </r>
    <r>
      <rPr>
        <sz val="10"/>
        <color rgb="FF000000"/>
        <rFont val="Calibri"/>
        <family val="2"/>
      </rPr>
      <t xml:space="preserve"> De organisatie moet beperkingen opleggen aan het gebruik en de installatie van software en ervoor zorgen dat software wordt onderhouden, vervangen of verwijderd op basis van het daarmee samenhangende risico.</t>
    </r>
  </si>
  <si>
    <r>
      <rPr>
        <b/>
        <sz val="10"/>
        <color rgb="FF000000"/>
        <rFont val="Calibri"/>
        <family val="2"/>
        <scheme val="minor"/>
      </rPr>
      <t xml:space="preserve">PR.PS-03: </t>
    </r>
    <r>
      <rPr>
        <sz val="10"/>
        <color rgb="FF000000"/>
        <rFont val="Calibri"/>
        <family val="2"/>
        <scheme val="minor"/>
      </rPr>
      <t>Hardware wordt onderhouden, vervangen en verwijderd in overeenstemming met het risico</t>
    </r>
  </si>
  <si>
    <r>
      <rPr>
        <b/>
        <sz val="10"/>
        <color rgb="FF000000"/>
        <rFont val="Calibri"/>
        <family val="2"/>
      </rPr>
      <t>PR.PS-03.1</t>
    </r>
    <r>
      <rPr>
        <sz val="10"/>
        <color rgb="FF000000"/>
        <rFont val="Calibri"/>
        <family val="2"/>
      </rPr>
      <t>: Hardware die wordt gebruikt in bedrijfskritieke omgevingen moet worden onderhouden, vervangen of verwijderd op basis van de bijbehorende beveiligings- en operationele risico's.</t>
    </r>
  </si>
  <si>
    <t>Governance Measure</t>
  </si>
  <si>
    <r>
      <rPr>
        <b/>
        <sz val="10"/>
        <color rgb="FF000000"/>
        <rFont val="Calibri"/>
        <family val="2"/>
        <scheme val="minor"/>
      </rPr>
      <t xml:space="preserve">PR.PS-04: </t>
    </r>
    <r>
      <rPr>
        <sz val="10"/>
        <color rgb="FF000000"/>
        <rFont val="Calibri"/>
        <family val="2"/>
        <scheme val="minor"/>
      </rPr>
      <t>Er worden logbestanden gegenereerd en beschikbaar gesteld voor continue monitoring</t>
    </r>
  </si>
  <si>
    <r>
      <rPr>
        <b/>
        <sz val="10"/>
        <color rgb="FFFFFFFF"/>
        <rFont val="Calibri"/>
        <family val="2"/>
        <scheme val="minor"/>
      </rPr>
      <t xml:space="preserve">PR.PS-04.1: </t>
    </r>
    <r>
      <rPr>
        <sz val="10"/>
        <color rgb="FFFFFFFF"/>
        <rFont val="Calibri"/>
        <family val="2"/>
        <scheme val="minor"/>
      </rPr>
      <t>Logbestanden moeten worden bijgehouden, gedocumenteerd en bewaakt.</t>
    </r>
  </si>
  <si>
    <r>
      <rPr>
        <b/>
        <sz val="10"/>
        <color rgb="FF000000"/>
        <rFont val="Calibri"/>
        <family val="2"/>
      </rPr>
      <t>PR.PS-04.2</t>
    </r>
    <r>
      <rPr>
        <sz val="10"/>
        <color rgb="FF000000"/>
        <rFont val="Calibri"/>
        <family val="2"/>
      </rPr>
      <t>: De organisatie moet ervoor zorgen dat logboekregistraties een betrouwbare tijdbron of interne kloktijdstempel bevatten die wordt vergeleken en gesynchroniseerd met een gezaghebbende tijdsbron.</t>
    </r>
  </si>
  <si>
    <r>
      <rPr>
        <b/>
        <sz val="10"/>
        <color rgb="FF000000"/>
        <rFont val="Calibri"/>
        <family val="2"/>
      </rPr>
      <t>PR.PS-04.3:</t>
    </r>
    <r>
      <rPr>
        <sz val="10"/>
        <color rgb="FF000000"/>
        <rFont val="Calibri"/>
        <family val="2"/>
      </rPr>
      <t xml:space="preserve"> Auditgegevens van de kritieke systemen van de organisatie moeten worden verplaatst naar een alternatief systeem.
</t>
    </r>
  </si>
  <si>
    <r>
      <rPr>
        <b/>
        <sz val="10"/>
        <color rgb="FF000000"/>
        <rFont val="Calibri"/>
        <family val="2"/>
        <scheme val="minor"/>
      </rPr>
      <t xml:space="preserve">PR.PS-04.4: </t>
    </r>
    <r>
      <rPr>
        <sz val="10"/>
        <color rgb="FF000000"/>
        <rFont val="Calibri"/>
        <family val="2"/>
        <scheme val="minor"/>
      </rPr>
      <t>De organisatie moet ervoor zorgen dat fouten bij het verwerken van auditgegevens op haar systemen automatisch waarschuwingen genereren en vooraf gedefinieerde reacties activeren.</t>
    </r>
  </si>
  <si>
    <r>
      <rPr>
        <b/>
        <sz val="10"/>
        <color rgb="FF000000"/>
        <rFont val="Calibri"/>
        <family val="2"/>
        <scheme val="minor"/>
      </rPr>
      <t>PR.PS-04.5:</t>
    </r>
    <r>
      <rPr>
        <sz val="10"/>
        <color rgb="FF000000"/>
        <rFont val="Calibri"/>
        <family val="2"/>
        <scheme val="minor"/>
      </rPr>
      <t xml:space="preserve"> De organisatie moet ervoor zorgen dat bevoegde medewerkers de mogelijkheden voor auditlogging en monitoring kunnen uitbreiden of verbeteren wanneer dat nodig is om onderzoeken of incidentrespons te ondersteunen.</t>
    </r>
  </si>
  <si>
    <r>
      <rPr>
        <b/>
        <sz val="10"/>
        <color rgb="FF000000"/>
        <rFont val="Calibri"/>
        <family val="2"/>
        <scheme val="minor"/>
      </rPr>
      <t xml:space="preserve">PR.PS-05: </t>
    </r>
    <r>
      <rPr>
        <sz val="10"/>
        <color rgb="FF000000"/>
        <rFont val="Calibri"/>
        <family val="2"/>
        <scheme val="minor"/>
      </rPr>
      <t>De installatie en uitvoering van ongeautoriseerde software wordt voorkomen</t>
    </r>
  </si>
  <si>
    <r>
      <rPr>
        <b/>
        <sz val="10"/>
        <color rgb="FF000000"/>
        <rFont val="Calibri"/>
        <family val="2"/>
      </rPr>
      <t>PR.PS-05.1:</t>
    </r>
    <r>
      <rPr>
        <sz val="10"/>
        <color rgb="FF000000"/>
        <rFont val="Calibri"/>
        <family val="2"/>
      </rPr>
      <t xml:space="preserve">  Er moeten web- en e-mailfilters worden geïnstalleerd en gebruikt. </t>
    </r>
  </si>
  <si>
    <r>
      <rPr>
        <b/>
        <sz val="10"/>
        <color rgb="FF000000"/>
        <rFont val="Calibri"/>
        <family val="2"/>
        <scheme val="minor"/>
      </rPr>
      <t xml:space="preserve">PR.PS-05.2: </t>
    </r>
    <r>
      <rPr>
        <sz val="10"/>
        <color rgb="FF000000"/>
        <rFont val="Calibri"/>
        <family val="2"/>
        <scheme val="minor"/>
      </rPr>
      <t>De installatie en uitvoering van niet-geautoriseerde software moet worden voorkomen.</t>
    </r>
  </si>
  <si>
    <r>
      <rPr>
        <b/>
        <sz val="10"/>
        <color rgb="FF000000"/>
        <rFont val="Calibri"/>
        <family val="2"/>
        <scheme val="minor"/>
      </rPr>
      <t xml:space="preserve">PR.PS-06: </t>
    </r>
    <r>
      <rPr>
        <sz val="10"/>
        <color rgb="FF000000"/>
        <rFont val="Calibri"/>
        <family val="2"/>
        <scheme val="minor"/>
      </rPr>
      <t>Veilige softwareontwikkelingspraktijken zijn geïntegreerd en hun prestaties worden gedurende de gehele softwareontwikkelingscyclus bewaakt</t>
    </r>
  </si>
  <si>
    <r>
      <rPr>
        <b/>
        <sz val="10"/>
        <color rgb="FF000000"/>
        <rFont val="Calibri"/>
        <family val="2"/>
      </rPr>
      <t>PR.PS-06.1:</t>
    </r>
    <r>
      <rPr>
        <sz val="10"/>
        <color rgb="FF000000"/>
        <rFont val="Calibri"/>
        <family val="2"/>
      </rPr>
      <t xml:space="preserve"> Beveiliging moet in aanmerking worden genomen gedurende de volledige levenscyclus van systemen en applicaties, ongeacht of deze intern zijn ontwikkeld of extern zijn aangekocht.</t>
    </r>
  </si>
  <si>
    <r>
      <rPr>
        <b/>
        <sz val="10"/>
        <color rgb="FF000000"/>
        <rFont val="Calibri"/>
        <family val="2"/>
      </rPr>
      <t>PR.PS-06.2:</t>
    </r>
    <r>
      <rPr>
        <sz val="10"/>
        <color rgb="FF000000"/>
        <rFont val="Calibri"/>
        <family val="2"/>
      </rPr>
      <t xml:space="preserve"> Wijzigingen en uitzonderingen moeten worden getest en gevalideerd voordat ze in operationele systemen worden geïmplementeerd.
</t>
    </r>
  </si>
  <si>
    <r>
      <rPr>
        <b/>
        <sz val="10"/>
        <color rgb="FF000000"/>
        <rFont val="Calibri"/>
        <family val="2"/>
      </rPr>
      <t>PR.PS-06.3:</t>
    </r>
    <r>
      <rPr>
        <sz val="10"/>
        <color rgb="FF000000"/>
        <rFont val="Calibri"/>
        <family val="2"/>
      </rPr>
      <t xml:space="preserve"> Veilige praktijken voor softwareontwikkeling moeten worden geïntegreerd in alle fasen van de softwareontwikkelingscyclus en de effectiviteit ervan moet regelmatig worden gecontroleerd en verbeterd.</t>
    </r>
  </si>
  <si>
    <r>
      <rPr>
        <b/>
        <sz val="10"/>
        <color rgb="FF000000"/>
        <rFont val="Calibri"/>
        <family val="2"/>
        <scheme val="minor"/>
      </rPr>
      <t xml:space="preserve">PR.PS-06.4: </t>
    </r>
    <r>
      <rPr>
        <sz val="10"/>
        <color rgb="FF000000"/>
        <rFont val="Calibri"/>
        <family val="2"/>
        <scheme val="minor"/>
      </rPr>
      <t>Voor geplande wijzigingen aan de kritieke systemen van de organisatie moet een analyse van de beveiligingsimpact worden uitgevoerd in een aparte testomgeving, voordat de wijziging wordt doorgevoerd in de operationele omgeving.</t>
    </r>
  </si>
  <si>
    <r>
      <rPr>
        <b/>
        <sz val="10"/>
        <color rgb="FF000000"/>
        <rFont val="Calibri"/>
        <family val="2"/>
      </rPr>
      <t xml:space="preserve">Veerkracht van de Technologische Infrastructuur (PR.IR): </t>
    </r>
    <r>
      <rPr>
        <sz val="10"/>
        <color rgb="FF000000"/>
        <rFont val="Calibri"/>
        <family val="2"/>
      </rPr>
      <t>Beveiligingsarchitecturen worden beheerd met behulp van de risicostrategie van de organisatie om de vertrouwelijkheid, integriteit en beschikbaarheid van assets en de veerkracht van de organisatie te beschermen</t>
    </r>
  </si>
  <si>
    <r>
      <rPr>
        <b/>
        <sz val="10"/>
        <color rgb="FF000000"/>
        <rFont val="Calibri"/>
        <family val="2"/>
        <scheme val="minor"/>
      </rPr>
      <t xml:space="preserve">PR.IR-01: </t>
    </r>
    <r>
      <rPr>
        <sz val="10"/>
        <color rgb="FF000000"/>
        <rFont val="Calibri"/>
        <family val="2"/>
        <scheme val="minor"/>
      </rPr>
      <t>Netwerken en omgevingen worden beschermd tegen ongeoorloofde logische toegang en gebruik</t>
    </r>
  </si>
  <si>
    <r>
      <rPr>
        <b/>
        <sz val="10"/>
        <color rgb="FFFFFFFF"/>
        <rFont val="Calibri"/>
        <family val="2"/>
      </rPr>
      <t>PR.IR-01.1:</t>
    </r>
    <r>
      <rPr>
        <sz val="10"/>
        <color rgb="FFFFFFFF"/>
        <rFont val="Calibri"/>
        <family val="2"/>
      </rPr>
      <t xml:space="preserve"> Firewalls moeten worden geïnstalleerd, geconfigureerd en actief onderhouden op alle netwerken die door de organisatie worden gebruikt om bescherming te bieden tegen ongeoorloofde toegang en cyberdreigingen.</t>
    </r>
  </si>
  <si>
    <r>
      <rPr>
        <b/>
        <sz val="10"/>
        <color rgb="FFFFFFFF"/>
        <rFont val="Calibri"/>
        <family val="2"/>
        <scheme val="minor"/>
      </rPr>
      <t xml:space="preserve">PR.IR-01.2: </t>
    </r>
    <r>
      <rPr>
        <sz val="10"/>
        <color rgb="FFFFFFFF"/>
        <rFont val="Calibri"/>
        <family val="2"/>
        <scheme val="minor"/>
      </rPr>
      <t>Om kritieke systemen te beschermen, moeten organisaties netwerksegmentatie en -scheiding toepassen, afgestemd op zones met verschillend vertrouwensniveau en de kriticiteit van systemen, zodat dreigingen zich niet kunnen verspreiden en strikte toegangscontrole wordt afgedwongen.</t>
    </r>
  </si>
  <si>
    <r>
      <rPr>
        <b/>
        <sz val="10"/>
        <color rgb="FFFFFFFF"/>
        <rFont val="Calibri"/>
        <family val="2"/>
      </rPr>
      <t>PR.IR-01.3:</t>
    </r>
    <r>
      <rPr>
        <sz val="10"/>
        <color rgb="FFFFFFFF"/>
        <rFont val="Calibri"/>
        <family val="2"/>
      </rPr>
      <t xml:space="preserve"> Om de operationele stabiliteit en veiligheid te waarborgen, moet de organisatie zonder uitzondering alle verbindingen tussen onderdelen van haar kritieke systemen identificeren, documenteren en beheersen.</t>
    </r>
  </si>
  <si>
    <r>
      <rPr>
        <b/>
        <sz val="10"/>
        <color rgb="FFFFFFFF"/>
        <rFont val="Calibri"/>
        <family val="2"/>
      </rPr>
      <t>PR.IR-01.4:</t>
    </r>
    <r>
      <rPr>
        <sz val="10"/>
        <color rgb="FFFFFFFF"/>
        <rFont val="Calibri"/>
        <family val="2"/>
      </rPr>
      <t xml:space="preserve"> De organisatie moet passende maatregelen nemen om communicatie te bewaken en te controleren aan externe en belangrijke interne grenzen van kritieke systemen, inclusief de verbindingen tussen IT- en OT-domeinen, om veilige en betrouwbare werking te garanderen.</t>
    </r>
  </si>
  <si>
    <r>
      <rPr>
        <b/>
        <sz val="10"/>
        <color rgb="FF000000"/>
        <rFont val="Calibri"/>
        <family val="2"/>
        <scheme val="minor"/>
      </rPr>
      <t xml:space="preserve">PR.IR-01.5: </t>
    </r>
    <r>
      <rPr>
        <sz val="10"/>
        <color rgb="FF000000"/>
        <rFont val="Calibri"/>
        <family val="2"/>
        <scheme val="minor"/>
      </rPr>
      <t>De organisatie moet, waar mogelijk, geauthenticeerde proxyservers of firewalls implementeren met URL-filtering en functionaliteit voor dreigingsinformatie, voor het gedefinieerde communicatieverkeer tussen haar kritieke systemen en externe netwerken.</t>
    </r>
  </si>
  <si>
    <r>
      <rPr>
        <b/>
        <sz val="10"/>
        <color rgb="FF000000"/>
        <rFont val="Calibri"/>
        <family val="2"/>
        <scheme val="minor"/>
      </rPr>
      <t xml:space="preserve">PR.IR-01.6: </t>
    </r>
    <r>
      <rPr>
        <sz val="10"/>
        <color rgb="FF000000"/>
        <rFont val="Calibri"/>
        <family val="2"/>
        <scheme val="minor"/>
      </rPr>
      <t>De organisatie moet ervoor zorgen dat haar kritieke systemen zo zijn ontworpen dat ze veilig falen en beschermd blijven in geval van een operationele storing van een grensbeveiligingsapparaat.</t>
    </r>
  </si>
  <si>
    <r>
      <rPr>
        <b/>
        <sz val="10"/>
        <color rgb="FF000000"/>
        <rFont val="Calibri"/>
        <family val="2"/>
      </rPr>
      <t xml:space="preserve">PR.IR-01.7: </t>
    </r>
    <r>
      <rPr>
        <sz val="10"/>
        <color rgb="FF000000"/>
        <rFont val="Calibri"/>
        <family val="2"/>
      </rPr>
      <t>De organisatie moet ervoor zorgen dat ontwikkelings- en testomgevingen strikt gescheiden zijn van de productieomgeving, vooral bij ICS/OT-systemen waar elke overlap de veiligheid kan ondermijnen, de gezondheid in gevaar kan brengen of essentiële processen kan verstoren.</t>
    </r>
  </si>
  <si>
    <r>
      <rPr>
        <b/>
        <sz val="10"/>
        <color rgb="FF000000"/>
        <rFont val="Calibri"/>
        <family val="2"/>
        <scheme val="minor"/>
      </rPr>
      <t xml:space="preserve">PR.IR-01.8: </t>
    </r>
    <r>
      <rPr>
        <sz val="10"/>
        <color rgb="FF000000"/>
        <rFont val="Calibri"/>
        <family val="2"/>
        <scheme val="minor"/>
      </rPr>
      <t>De organisatie moet de stroom van informatie en gegevens binnen en tussen haar kritieke systemen definiëren, bewaken en controleren om ervoor te zorgen dat alleen geautoriseerde en veilige uitwisselingen plaatsvinden, ongeacht netwerkgrenzen of systeemarchitectuur.</t>
    </r>
  </si>
  <si>
    <r>
      <rPr>
        <b/>
        <sz val="10"/>
        <color rgb="FF000000"/>
        <rFont val="Calibri"/>
        <family val="2"/>
        <scheme val="minor"/>
      </rPr>
      <t>PR.IR-01.9:</t>
    </r>
    <r>
      <rPr>
        <sz val="10"/>
        <color rgb="FF000000"/>
        <rFont val="Calibri"/>
        <family val="2"/>
        <scheme val="minor"/>
      </rPr>
      <t xml:space="preserve"> De organisatie moet interfaces met externe telecommunicatiediensten beheren als onderdeel van haar netwerkbeveiligingsbeleid. Dit omvat het vastleggen hoe verkeer wordt gecontroleerd, het waarborgen van de vertrouwelijkheid en integriteit van verzonden informatie, en het beoordelen en documenteren van uitzonderingen op de vastgestelde regels.</t>
    </r>
  </si>
  <si>
    <r>
      <rPr>
        <b/>
        <sz val="10"/>
        <color rgb="FF000000"/>
        <rFont val="Calibri"/>
        <family val="2"/>
        <scheme val="minor"/>
      </rPr>
      <t xml:space="preserve">PR.IR-02: </t>
    </r>
    <r>
      <rPr>
        <sz val="10"/>
        <color rgb="FF000000"/>
        <rFont val="Calibri"/>
        <family val="2"/>
        <scheme val="minor"/>
      </rPr>
      <t>De technologische middelen van de organisatie worden beschermd tegen bedreigingen vanuit de omgeving</t>
    </r>
  </si>
  <si>
    <r>
      <rPr>
        <b/>
        <sz val="10"/>
        <color rgb="FF000000"/>
        <rFont val="Calibri"/>
        <family val="2"/>
        <scheme val="minor"/>
      </rPr>
      <t>PR.IR-02.1:</t>
    </r>
    <r>
      <rPr>
        <sz val="10"/>
        <color rgb="FF000000"/>
        <rFont val="Calibri"/>
        <family val="2"/>
        <scheme val="minor"/>
      </rPr>
      <t xml:space="preserve"> De organisatie moet beleid en procedures definiëren, implementeren en onderhouden met betrekking tot nood- en veiligheidssystemen, brandbeveiligingssystemen en omgevingscontroles voor haar kritieke systemen.</t>
    </r>
  </si>
  <si>
    <r>
      <rPr>
        <b/>
        <sz val="10"/>
        <color rgb="FF000000"/>
        <rFont val="Calibri"/>
        <family val="2"/>
        <scheme val="minor"/>
      </rPr>
      <t xml:space="preserve">PR.IR-02.2: </t>
    </r>
    <r>
      <rPr>
        <sz val="10"/>
        <color rgb="FF000000"/>
        <rFont val="Calibri"/>
        <family val="2"/>
        <scheme val="minor"/>
      </rPr>
      <t>De organisatie moet branddetectieapparatuur installeren die bij brand automatisch wordt geactiveerd en sleutelpersonen waarschuwt.</t>
    </r>
  </si>
  <si>
    <r>
      <rPr>
        <b/>
        <sz val="10"/>
        <color rgb="FF000000"/>
        <rFont val="Calibri"/>
        <family val="2"/>
        <scheme val="minor"/>
      </rPr>
      <t xml:space="preserve">PR.IR-03: </t>
    </r>
    <r>
      <rPr>
        <sz val="10"/>
        <color rgb="FF000000"/>
        <rFont val="Calibri"/>
        <family val="2"/>
        <scheme val="minor"/>
      </rPr>
      <t>Er worden mechanismen geïmplementeerd om te voldoen aan de veerkrachtvereisten in normale en ongunstige situaties</t>
    </r>
  </si>
  <si>
    <r>
      <rPr>
        <b/>
        <sz val="10"/>
        <color rgb="FF000000"/>
        <rFont val="Calibri"/>
        <family val="2"/>
        <scheme val="minor"/>
      </rPr>
      <t>PR.IR-03.1:</t>
    </r>
    <r>
      <rPr>
        <sz val="10"/>
        <color rgb="FF000000"/>
        <rFont val="Calibri"/>
        <family val="2"/>
        <scheme val="minor"/>
      </rPr>
      <t xml:space="preserve"> De organisatie moet mechanismen implementeren om ervoor te zorgen dat kritieke systemen en diensten operationeel blijven of snel kunnen worden hersteld, zowel tijdens normale werking als bij ongunstige omstandigheden.</t>
    </r>
  </si>
  <si>
    <r>
      <rPr>
        <b/>
        <sz val="10"/>
        <color rgb="FF000000"/>
        <rFont val="Calibri"/>
        <family val="2"/>
        <scheme val="minor"/>
      </rPr>
      <t xml:space="preserve">PR.IR-04: </t>
    </r>
    <r>
      <rPr>
        <sz val="10"/>
        <color rgb="FF000000"/>
        <rFont val="Calibri"/>
        <family val="2"/>
        <scheme val="minor"/>
      </rPr>
      <t>Voldoende middelencapaciteit om de beschikbaarheid te waarborgen</t>
    </r>
  </si>
  <si>
    <r>
      <t xml:space="preserve">PR.IR-04.1: </t>
    </r>
    <r>
      <rPr>
        <sz val="10"/>
        <color theme="0"/>
        <rFont val="Calibri"/>
        <family val="2"/>
        <scheme val="minor"/>
      </rPr>
      <t>Een adequate planning van de benodigde middelen moet ervoor zorgen dat de beschikbaarheid van de kritieke systemen van de organisatie voor informatieverwerking, netwerken, telecommunicatie en gegevensopslag gewaarborgd blijft.</t>
    </r>
  </si>
  <si>
    <r>
      <rPr>
        <b/>
        <sz val="10"/>
        <color rgb="FF000000"/>
        <rFont val="Calibri"/>
        <family val="2"/>
        <scheme val="minor"/>
      </rPr>
      <t xml:space="preserve">Continue Monitoring (DE.CM): </t>
    </r>
    <r>
      <rPr>
        <sz val="10"/>
        <color rgb="FF000000"/>
        <rFont val="Calibri"/>
        <family val="2"/>
        <scheme val="minor"/>
      </rPr>
      <t>Assets worden gemonitord om afwijkingen, indicatoren van compromittering en andere potentieel nadelige gebeurtenissen op te sporen.</t>
    </r>
  </si>
  <si>
    <r>
      <rPr>
        <b/>
        <sz val="10"/>
        <color rgb="FF000000"/>
        <rFont val="Calibri"/>
        <family val="2"/>
        <scheme val="minor"/>
      </rPr>
      <t>DE.CM-01:</t>
    </r>
    <r>
      <rPr>
        <sz val="10"/>
        <color rgb="FF000000"/>
        <rFont val="Calibri"/>
        <family val="2"/>
        <scheme val="minor"/>
      </rPr>
      <t xml:space="preserve"> Netwerken en netwerkdiensten worden gemonitord om potentieel ongunstige gebeurtenissen op te sporen</t>
    </r>
  </si>
  <si>
    <r>
      <rPr>
        <b/>
        <sz val="10"/>
        <color rgb="FF000000"/>
        <rFont val="Calibri"/>
        <family val="2"/>
      </rPr>
      <t>DE.CM-01.1:</t>
    </r>
    <r>
      <rPr>
        <sz val="10"/>
        <color rgb="FF000000"/>
        <rFont val="Calibri"/>
        <family val="2"/>
      </rPr>
      <t xml:space="preserve"> Firewalls moeten worden geïnstalleerd en beheerd op de grenzen van het netwerk, inclusief firewalls op eindpunten.	</t>
    </r>
  </si>
  <si>
    <r>
      <rPr>
        <b/>
        <sz val="10"/>
        <color rgb="FFFFFFFF"/>
        <rFont val="Calibri"/>
        <family val="2"/>
        <scheme val="minor"/>
      </rPr>
      <t xml:space="preserve">DE.CM-01.2: </t>
    </r>
    <r>
      <rPr>
        <sz val="10"/>
        <color rgb="FFFFFFFF"/>
        <rFont val="Calibri"/>
        <family val="2"/>
        <scheme val="minor"/>
      </rPr>
      <t>Anti-virus, -spyware- en andere anti-malwareprogramma's moeten worden geïnstalleerd en bijgewerkt.</t>
    </r>
  </si>
  <si>
    <r>
      <rPr>
        <b/>
        <sz val="10"/>
        <color rgb="FFFFFFFF"/>
        <rFont val="Calibri"/>
        <family val="2"/>
      </rPr>
      <t xml:space="preserve">DE.CM-01.3: </t>
    </r>
    <r>
      <rPr>
        <sz val="10"/>
        <color rgb="FFFFFFFF"/>
        <rFont val="Calibri"/>
        <family val="2"/>
      </rPr>
      <t xml:space="preserve">	De organisatie moet het ongeoorloofd gebruik van haar bedrijfskritieke systemen monitoren en identificeren door het detecteren van ongeautoriseerde lokale, netwerk- en externe verbindingen.</t>
    </r>
  </si>
  <si>
    <r>
      <rPr>
        <b/>
        <sz val="10"/>
        <color rgb="FF000000"/>
        <rFont val="Calibri"/>
        <family val="2"/>
      </rPr>
      <t>DE.CM-01.4:</t>
    </r>
    <r>
      <rPr>
        <sz val="10"/>
        <color rgb="FF000000"/>
        <rFont val="Calibri"/>
        <family val="2"/>
      </rPr>
      <t xml:space="preserve"> De organisatie moet haar netwerk continu monitoren om tekenen van cyberdreigingen of ongebruikelijke activiteiten op te sporen, waarbij duidelijk gedefinieerde regels worden gebruikt om te bepalen wat als een mogelijk beveiligingsincident geldt.</t>
    </r>
  </si>
  <si>
    <r>
      <rPr>
        <b/>
        <sz val="10"/>
        <color rgb="FF000000"/>
        <rFont val="Calibri"/>
        <family val="2"/>
        <scheme val="minor"/>
      </rPr>
      <t xml:space="preserve">DE.CM-02: </t>
    </r>
    <r>
      <rPr>
        <sz val="10"/>
        <color rgb="FF000000"/>
        <rFont val="Calibri"/>
        <family val="2"/>
        <scheme val="minor"/>
      </rPr>
      <t>De fysieke omgeving wordt gemonitord om potentieel ongewenste gebeurtenissen op te sporen</t>
    </r>
  </si>
  <si>
    <r>
      <rPr>
        <b/>
        <sz val="10"/>
        <color rgb="FF000000"/>
        <rFont val="Calibri"/>
        <family val="2"/>
        <scheme val="minor"/>
      </rPr>
      <t xml:space="preserve">DE.CM-02.1: </t>
    </r>
    <r>
      <rPr>
        <sz val="10"/>
        <color rgb="FF000000"/>
        <rFont val="Calibri"/>
        <family val="2"/>
        <scheme val="minor"/>
      </rPr>
      <t>De fysieke omgeving moet worden bewaakt om potentieel ongewenste gebeurtenissen op te sporen.</t>
    </r>
  </si>
  <si>
    <r>
      <rPr>
        <b/>
        <sz val="10"/>
        <color rgb="FF000000"/>
        <rFont val="Calibri"/>
        <family val="2"/>
      </rPr>
      <t>DE.CM-02.2:</t>
    </r>
    <r>
      <rPr>
        <sz val="10"/>
        <color rgb="FF000000"/>
        <rFont val="Calibri"/>
        <family val="2"/>
      </rPr>
      <t xml:space="preserve"> Fysieke toegang tot de kritieke systemen en apparaten van de organisatie moet, naast fysieke toegangscontrole tot de faciliteit, worden aangevuld met inbraakalarmen, bewakingsapparatuur en onafhankelijke bewakingsteams.</t>
    </r>
  </si>
  <si>
    <r>
      <rPr>
        <b/>
        <sz val="10"/>
        <color rgb="FF000000"/>
        <rFont val="Calibri"/>
        <family val="2"/>
        <scheme val="minor"/>
      </rPr>
      <t xml:space="preserve">DE.CM-03: </t>
    </r>
    <r>
      <rPr>
        <sz val="10"/>
        <color rgb="FF000000"/>
        <rFont val="Calibri"/>
        <family val="2"/>
        <scheme val="minor"/>
      </rPr>
      <t>De activiteiten van het personeel en het gebruik van technologie worden gemonitord om potentieel ongewenste gebeurtenissen op te sporen</t>
    </r>
  </si>
  <si>
    <r>
      <rPr>
        <b/>
        <sz val="10"/>
        <color rgb="FF000000"/>
        <rFont val="Calibri"/>
        <family val="2"/>
      </rPr>
      <t>DE.CM-03.1:</t>
    </r>
    <r>
      <rPr>
        <sz val="10"/>
        <color rgb="FF000000"/>
        <rFont val="Calibri"/>
        <family val="2"/>
      </rPr>
      <t xml:space="preserve"> Er moeten tools voor eindpunt- en netwerkbeveiliging worden geïmplementeerd om het gedrag van eindgebruikers te monitoren op gevaarlijke activiteiten.</t>
    </r>
  </si>
  <si>
    <r>
      <rPr>
        <b/>
        <sz val="10"/>
        <color rgb="FF000000"/>
        <rFont val="Calibri"/>
        <family val="2"/>
        <scheme val="minor"/>
      </rPr>
      <t xml:space="preserve">DE.CM-03.2: </t>
    </r>
    <r>
      <rPr>
        <sz val="10"/>
        <color rgb="FF000000"/>
        <rFont val="Calibri"/>
        <family val="2"/>
        <scheme val="minor"/>
      </rPr>
      <t xml:space="preserve">Eindpunt- en netwerkbeveiligingstools die het gedrag van eindgebruikers monitoren op gevaarlijke activiteiten moeten worden beheerd.	</t>
    </r>
  </si>
  <si>
    <r>
      <rPr>
        <b/>
        <sz val="10"/>
        <color rgb="FF000000"/>
        <rFont val="Calibri"/>
        <family val="2"/>
        <scheme val="minor"/>
      </rPr>
      <t xml:space="preserve">DE.CM-06: </t>
    </r>
    <r>
      <rPr>
        <sz val="10"/>
        <color rgb="FF000000"/>
        <rFont val="Calibri"/>
        <family val="2"/>
        <scheme val="minor"/>
      </rPr>
      <t>Activiteiten en diensten van externe dienstverleners worden gemonitord om potentieel ongewenste gebeurtenissen op te sporen</t>
    </r>
  </si>
  <si>
    <r>
      <rPr>
        <b/>
        <sz val="10"/>
        <color rgb="FF000000"/>
        <rFont val="Calibri"/>
        <family val="2"/>
      </rPr>
      <t>DE.CM-06.1:</t>
    </r>
    <r>
      <rPr>
        <sz val="10"/>
        <color rgb="FF000000"/>
        <rFont val="Calibri"/>
        <family val="2"/>
      </rPr>
      <t xml:space="preserve"> De activiteiten en diensten van externe dienstverleners moeten worden beveiligd en gemonitord om potentieel ongewenste gebeurtenissen op te sporen.
</t>
    </r>
  </si>
  <si>
    <r>
      <rPr>
        <b/>
        <sz val="10"/>
        <color rgb="FF000000"/>
        <rFont val="Calibri"/>
        <family val="2"/>
      </rPr>
      <t>DE.CM-06.2:</t>
    </r>
    <r>
      <rPr>
        <sz val="10"/>
        <color rgb="FF000000"/>
        <rFont val="Calibri"/>
        <family val="2"/>
      </rPr>
      <t xml:space="preserve"> De naleving door externe dienstverleners van personeels­beveiligingsbeleid, procedures en contractuele beveiligingseisen moet worden gemonitord in verhouding tot hun cyberbeveiligingsrisico’s.</t>
    </r>
  </si>
  <si>
    <r>
      <rPr>
        <b/>
        <sz val="10"/>
        <color rgb="FF000000"/>
        <rFont val="Calibri"/>
        <family val="2"/>
      </rPr>
      <t>DE.CM-09:</t>
    </r>
    <r>
      <rPr>
        <sz val="10"/>
        <color rgb="FF000000"/>
        <rFont val="Calibri"/>
        <family val="2"/>
      </rPr>
      <t xml:space="preserve"> Computerhardware en -software, runtime-omgevingen en hun gegevens worden gemonitord om potentieel ongewenste gebeurtenissen op te sporen</t>
    </r>
  </si>
  <si>
    <r>
      <rPr>
        <b/>
        <sz val="10"/>
        <color rgb="FF000000"/>
        <rFont val="Calibri"/>
        <family val="2"/>
        <scheme val="minor"/>
      </rPr>
      <t xml:space="preserve">DE.CM-09.1: </t>
    </r>
    <r>
      <rPr>
        <sz val="10"/>
        <color rgb="FF000000"/>
        <rFont val="Calibri"/>
        <family val="2"/>
        <scheme val="minor"/>
      </rPr>
      <t>De organisatie moet computerhardware, software, runtime-omgevingen en hun gegevens monitoren om potentieel ongewenste gebeurtenissen op te sporen.</t>
    </r>
  </si>
  <si>
    <r>
      <rPr>
        <b/>
        <sz val="10"/>
        <color rgb="FF000000"/>
        <rFont val="Calibri"/>
        <family val="2"/>
        <scheme val="minor"/>
      </rPr>
      <t xml:space="preserve">DE.CM-09.2: </t>
    </r>
    <r>
      <rPr>
        <sz val="10"/>
        <color rgb="FF000000"/>
        <rFont val="Calibri"/>
        <family val="2"/>
        <scheme val="minor"/>
      </rPr>
      <t>De organisatie moet hardware-integriteitscontroles uitvoeren om ongeoorloofde manipulatie van kritieke systeemhardware op te sporen. De controles moeten in verhouding staan tot het risicoprofiel en de operationele capaciteit van de organisatie.</t>
    </r>
  </si>
  <si>
    <r>
      <rPr>
        <b/>
        <sz val="10"/>
        <color rgb="FF000000"/>
        <rFont val="Calibri"/>
        <family val="2"/>
        <scheme val="minor"/>
      </rPr>
      <t xml:space="preserve">DE.CM-09.3: </t>
    </r>
    <r>
      <rPr>
        <sz val="10"/>
        <color rgb="FF000000"/>
        <rFont val="Calibri"/>
        <family val="2"/>
        <scheme val="minor"/>
      </rPr>
      <t>Het incidentresponsplan van de organisatie moet maatregelen bevatten om ongeoorloofde manipulatie van de hardware van kritieke systemen op te sporen.</t>
    </r>
  </si>
  <si>
    <r>
      <rPr>
        <b/>
        <sz val="10"/>
        <color rgb="FF000000"/>
        <rFont val="Calibri"/>
        <family val="2"/>
        <scheme val="minor"/>
      </rPr>
      <t xml:space="preserve">DE.CM-09.4: </t>
    </r>
    <r>
      <rPr>
        <sz val="10"/>
        <color rgb="FF000000"/>
        <rFont val="Calibri"/>
        <family val="2"/>
        <scheme val="minor"/>
      </rPr>
      <t>De organisatie moet een systeem opzetten dat een betrouwbaar onderscheid maakt tussen legitieme waarschuwingen en valse meldingen, zodat schadelijke code effectief kan worden opgespoord en verwijderd.</t>
    </r>
  </si>
  <si>
    <r>
      <rPr>
        <b/>
        <sz val="10"/>
        <color rgb="FF000000"/>
        <rFont val="Calibri"/>
        <family val="2"/>
      </rPr>
      <t xml:space="preserve">Analyse van Ongewenste Gebeurtenissen (DE.AE): </t>
    </r>
    <r>
      <rPr>
        <sz val="10"/>
        <color rgb="FF000000"/>
        <rFont val="Calibri"/>
        <family val="2"/>
      </rPr>
      <t>Afwijkingen, indicatoren van compromittering en andere potentieel ongewenste gebeurtenissen worden geanalyseerd om de gebeurtenissen te karakteriseren en cyberbeveiligingsincidenten op te sporen.</t>
    </r>
  </si>
  <si>
    <r>
      <rPr>
        <b/>
        <sz val="10"/>
        <color rgb="FF000000"/>
        <rFont val="Calibri"/>
        <family val="2"/>
        <scheme val="minor"/>
      </rPr>
      <t xml:space="preserve">DE.AE-02: </t>
    </r>
    <r>
      <rPr>
        <sz val="10"/>
        <color rgb="FF000000"/>
        <rFont val="Calibri"/>
        <family val="2"/>
        <scheme val="minor"/>
      </rPr>
      <t>Potentieel ongewenste gebeurtenissen worden geanalyseerd om meer inzicht te krijgen in de bijbehorende activiteiten</t>
    </r>
  </si>
  <si>
    <r>
      <rPr>
        <b/>
        <sz val="10"/>
        <color rgb="FF000000"/>
        <rFont val="Calibri"/>
        <family val="2"/>
      </rPr>
      <t xml:space="preserve">DE.AE-02.1: </t>
    </r>
    <r>
      <rPr>
        <sz val="10"/>
        <color rgb="FF000000"/>
        <rFont val="Calibri"/>
        <family val="2"/>
      </rPr>
      <t>Cybersecurity- en informatiebeveiligingsgebeurtenissen moeten worden beoordeeld en geanalyseerd om potentiële aanvalsdoelen en -methoden te identificeren, in overeenstemming met de toepasselijke wetten, voorschriften, normen en beleidsregels.</t>
    </r>
  </si>
  <si>
    <r>
      <rPr>
        <b/>
        <sz val="10"/>
        <color rgb="FF000000"/>
        <rFont val="Calibri"/>
        <family val="2"/>
        <scheme val="minor"/>
      </rPr>
      <t xml:space="preserve">DE.AE-02.2: </t>
    </r>
    <r>
      <rPr>
        <sz val="10"/>
        <color rgb="FF000000"/>
        <rFont val="Calibri"/>
        <family val="2"/>
        <scheme val="minor"/>
      </rPr>
      <t>De organisatie moet waar mogelijk geautomatiseerde mechanismen implementeren om gedetecteerde gebeurtenissen te beoordelen en te analyseren.</t>
    </r>
  </si>
  <si>
    <r>
      <rPr>
        <b/>
        <sz val="10"/>
        <color rgb="FF000000"/>
        <rFont val="Calibri"/>
        <family val="2"/>
        <scheme val="minor"/>
      </rPr>
      <t xml:space="preserve">DE.AE-03: </t>
    </r>
    <r>
      <rPr>
        <sz val="10"/>
        <color rgb="FF000000"/>
        <rFont val="Calibri"/>
        <family val="2"/>
        <scheme val="minor"/>
      </rPr>
      <t>Informatie wordt gecorreleerd vanuit meerdere bronnen</t>
    </r>
  </si>
  <si>
    <r>
      <rPr>
        <b/>
        <sz val="10"/>
        <color rgb="FFFFFFFF"/>
        <rFont val="Calibri"/>
        <family val="2"/>
        <scheme val="minor"/>
      </rPr>
      <t xml:space="preserve">DE.AE-03.1: </t>
    </r>
    <r>
      <rPr>
        <sz val="10"/>
        <color rgb="FFFFFFFF"/>
        <rFont val="Calibri"/>
        <family val="2"/>
        <scheme val="minor"/>
      </rPr>
      <t>De logfunctionaliteit van beschermings- en detectietools moet worden ingeschakeld. Logbestanden moeten worden geback-upt, gedurende een vooraf bepaalde periode bewaard en regelmatig gecontroleerd om ongebruikelijke of mogelijk schadelijke activiteiten te identificeren.</t>
    </r>
  </si>
  <si>
    <r>
      <rPr>
        <b/>
        <sz val="10"/>
        <color rgb="FF000000"/>
        <rFont val="Calibri"/>
        <family val="2"/>
        <scheme val="minor"/>
      </rPr>
      <t xml:space="preserve">DE.AE-03.2: </t>
    </r>
    <r>
      <rPr>
        <sz val="10"/>
        <color rgb="FF000000"/>
        <rFont val="Calibri"/>
        <family val="2"/>
        <scheme val="minor"/>
      </rPr>
      <t>De organisatie moet ervoor zorgen dat gebeurtenisgegevens van kritieke systemen worden verzameld en gecombineerd met informatie uit meerdere relevante bronnen.</t>
    </r>
  </si>
  <si>
    <r>
      <rPr>
        <b/>
        <sz val="10"/>
        <color rgb="FF000000"/>
        <rFont val="Calibri"/>
        <family val="2"/>
        <scheme val="minor"/>
      </rPr>
      <t xml:space="preserve">DE.AE-03.3: </t>
    </r>
    <r>
      <rPr>
        <sz val="10"/>
        <color rgb="FF000000"/>
        <rFont val="Calibri"/>
        <family val="2"/>
        <scheme val="minor"/>
      </rPr>
      <t>De organisatie moet gebeurtenisanalyse combineren met informatie uit kwetsbaarheidsscans, gegevens over systeemprestaties, monitoring van kritieke systemen en toezicht op de faciliteit, waar mogelijk.</t>
    </r>
  </si>
  <si>
    <r>
      <rPr>
        <b/>
        <sz val="10"/>
        <color rgb="FF000000"/>
        <rFont val="Calibri"/>
        <family val="2"/>
      </rPr>
      <t>DE.AE-04:</t>
    </r>
    <r>
      <rPr>
        <sz val="10"/>
        <color rgb="FF000000"/>
        <rFont val="Calibri"/>
        <family val="2"/>
      </rPr>
      <t xml:space="preserve"> De geschatte impact en omvang van ongewenste voorvallen worden begrepen</t>
    </r>
  </si>
  <si>
    <r>
      <rPr>
        <b/>
        <sz val="10"/>
        <color rgb="FFFFFFFF"/>
        <rFont val="Calibri"/>
        <family val="2"/>
        <scheme val="minor"/>
      </rPr>
      <t xml:space="preserve">DE.AE-04.1: </t>
    </r>
    <r>
      <rPr>
        <sz val="10"/>
        <color rgb="FFFFFFFF"/>
        <rFont val="Calibri"/>
        <family val="2"/>
        <scheme val="minor"/>
      </rPr>
      <t xml:space="preserve">De organisatie moet de negatieve impact van gedetecteerde gebeurtenissen op haar bedrijfsvoering, activa en personen beoordelen en deze koppelen aan de resultaten van haar risicoanalyses.
</t>
    </r>
    <r>
      <rPr>
        <b/>
        <sz val="10"/>
        <color rgb="FFFFFFFF"/>
        <rFont val="Calibri"/>
        <family val="2"/>
        <scheme val="minor"/>
      </rPr>
      <t xml:space="preserve">
</t>
    </r>
  </si>
  <si>
    <r>
      <rPr>
        <b/>
        <sz val="10"/>
        <color rgb="FF000000"/>
        <rFont val="Calibri"/>
        <family val="2"/>
        <scheme val="minor"/>
      </rPr>
      <t xml:space="preserve">DE.AE-06: </t>
    </r>
    <r>
      <rPr>
        <sz val="10"/>
        <color rgb="FF000000"/>
        <rFont val="Calibri"/>
        <family val="2"/>
        <scheme val="minor"/>
      </rPr>
      <t>Informatie over ongewenste gebeurtenissen wordt verstrekt aan bevoegd personeel en tools</t>
    </r>
  </si>
  <si>
    <r>
      <rPr>
        <b/>
        <sz val="10"/>
        <color rgb="FF000000"/>
        <rFont val="Calibri"/>
        <family val="2"/>
      </rPr>
      <t xml:space="preserve">DE.AE-06.1: </t>
    </r>
    <r>
      <rPr>
        <sz val="10"/>
        <color rgb="FF000000"/>
        <rFont val="Calibri"/>
        <family val="2"/>
      </rPr>
      <t>Informatie over ongewenste gebeurtenissen moet onmiddellijk worden doorgegeven aan bevoegde medewerkers en systemen, zodat tijdige detectie, onderzoek en reactie mogelijk zijn.</t>
    </r>
  </si>
  <si>
    <r>
      <rPr>
        <b/>
        <sz val="10"/>
        <color rgb="FF000000"/>
        <rFont val="Calibri"/>
        <family val="2"/>
        <scheme val="minor"/>
      </rPr>
      <t xml:space="preserve">DE.AE-08: </t>
    </r>
    <r>
      <rPr>
        <sz val="10"/>
        <color rgb="FF000000"/>
        <rFont val="Calibri"/>
        <family val="2"/>
        <scheme val="minor"/>
      </rPr>
      <t>Incidenten worden gemeld wanneer ongewenste gebeurtenissen voldoen aan de gedefinieerde incidentcriteria</t>
    </r>
  </si>
  <si>
    <r>
      <rPr>
        <b/>
        <sz val="10"/>
        <color rgb="FF000000"/>
        <rFont val="Calibri"/>
        <family val="2"/>
      </rPr>
      <t xml:space="preserve">DE.AE-08.1: </t>
    </r>
    <r>
      <rPr>
        <sz val="10"/>
        <color rgb="FF000000"/>
        <rFont val="Calibri"/>
        <family val="2"/>
      </rPr>
      <t>Incidenten moeten worden gemeld wanneer ongewenste gebeurtenissen voldoen aan de gedefinieerde en gedocumenteerde incidentcriteria.</t>
    </r>
  </si>
  <si>
    <t>controle</t>
  </si>
  <si>
    <r>
      <rPr>
        <b/>
        <sz val="10"/>
        <color rgb="FF000000"/>
        <rFont val="Calibri"/>
        <family val="2"/>
        <scheme val="minor"/>
      </rPr>
      <t xml:space="preserve">Incidentbeheer (RS.MA): </t>
    </r>
    <r>
      <rPr>
        <sz val="10"/>
        <color rgb="FF000000"/>
        <rFont val="Calibri"/>
        <family val="2"/>
        <scheme val="minor"/>
      </rPr>
      <t>Reacties op gedetecteerde cyberbeveiligingsincidenten worden beheerd</t>
    </r>
  </si>
  <si>
    <r>
      <rPr>
        <b/>
        <sz val="10"/>
        <color rgb="FF000000"/>
        <rFont val="Calibri"/>
        <family val="2"/>
        <scheme val="minor"/>
      </rPr>
      <t xml:space="preserve">RS.MA-01: </t>
    </r>
    <r>
      <rPr>
        <sz val="10"/>
        <color rgb="FF000000"/>
        <rFont val="Calibri"/>
        <family val="2"/>
        <scheme val="minor"/>
      </rPr>
      <t>Het incidentresponsplan wordt uitgevoerd in samenwerking met relevante derde partijen zodra een incident is gemeld</t>
    </r>
  </si>
  <si>
    <r>
      <rPr>
        <b/>
        <sz val="10"/>
        <color rgb="FF000000"/>
        <rFont val="Calibri"/>
        <family val="2"/>
      </rPr>
      <t>RS.MA-01.1:</t>
    </r>
    <r>
      <rPr>
        <sz val="10"/>
        <color rgb="FF000000"/>
        <rFont val="Calibri"/>
        <family val="2"/>
      </rPr>
      <t xml:space="preserve"> Het incidentresponsplan van de organisatie moet tijdens of na een cyberbeveiligingsincident dat de kritieke systemen treft, worden uitgevoerd en duidelijke rollen, verantwoordelijkheden en bevoegdheden bevatten.</t>
    </r>
  </si>
  <si>
    <r>
      <rPr>
        <b/>
        <sz val="10"/>
        <color rgb="FF000000"/>
        <rFont val="Calibri"/>
        <family val="2"/>
      </rPr>
      <t>RS.MA-01.2:</t>
    </r>
    <r>
      <rPr>
        <sz val="10"/>
        <color rgb="FF000000"/>
        <rFont val="Calibri"/>
        <family val="2"/>
      </rPr>
      <t xml:space="preserve"> De organisatie moet de respons op informatie-/cyberbeveiligingsincidenten coördineren met alle vooraf gedefinieerde belanghebbenden.</t>
    </r>
  </si>
  <si>
    <r>
      <rPr>
        <b/>
        <sz val="10"/>
        <color rgb="FF000000"/>
        <rFont val="Calibri"/>
        <family val="2"/>
      </rPr>
      <t>RS.MA-02:</t>
    </r>
    <r>
      <rPr>
        <sz val="10"/>
        <color rgb="FF000000"/>
        <rFont val="Calibri"/>
        <family val="2"/>
      </rPr>
      <t xml:space="preserve"> Incidentrapporten worden gesorteerd en gevalideerd</t>
    </r>
  </si>
  <si>
    <r>
      <rPr>
        <b/>
        <sz val="10"/>
        <color rgb="FF000000"/>
        <rFont val="Calibri"/>
        <family val="2"/>
      </rPr>
      <t>RS.MA-02.1:</t>
    </r>
    <r>
      <rPr>
        <sz val="10"/>
        <color rgb="FF000000"/>
        <rFont val="Calibri"/>
        <family val="2"/>
      </rPr>
      <t xml:space="preserve"> Rapporten over informatie- / cyberbeveiligingsincidenten moeten worden geprioriteerd en gevalideerd volgens de incidentresponsprocedures van de organisatie.</t>
    </r>
  </si>
  <si>
    <r>
      <rPr>
        <b/>
        <sz val="10"/>
        <color rgb="FF000000"/>
        <rFont val="Calibri"/>
        <family val="2"/>
      </rPr>
      <t>RS.MA-02.2:</t>
    </r>
    <r>
      <rPr>
        <sz val="10"/>
        <color rgb="FF000000"/>
        <rFont val="Calibri"/>
        <family val="2"/>
      </rPr>
      <t xml:space="preserve"> Geautomatiseerde hulpmiddelen moeten worden ingezet ter ondersteuning van het onderzoek en de beoordeling van de impact van gevalideerde cyberbeveiligingsincidenten.</t>
    </r>
  </si>
  <si>
    <r>
      <rPr>
        <b/>
        <sz val="10"/>
        <color rgb="FF000000"/>
        <rFont val="Calibri"/>
        <family val="2"/>
      </rPr>
      <t>RS.MA-03:</t>
    </r>
    <r>
      <rPr>
        <sz val="10"/>
        <color rgb="FF000000"/>
        <rFont val="Calibri"/>
        <family val="2"/>
      </rPr>
      <t xml:space="preserve"> Incidenten worden gecategoriseerd en geprioriteerd</t>
    </r>
  </si>
  <si>
    <r>
      <rPr>
        <b/>
        <sz val="10"/>
        <color rgb="FF000000"/>
        <rFont val="Calibri"/>
        <family val="2"/>
      </rPr>
      <t>RS.MA-03.1:</t>
    </r>
    <r>
      <rPr>
        <sz val="10"/>
        <color rgb="FF000000"/>
        <rFont val="Calibri"/>
        <family val="2"/>
      </rPr>
      <t xml:space="preserve"> Informatie-/cyberbeveiligingsincidenten moeten worden gecategoriseerd, geprioriteerd en geëscaleerd zoals bepaald in het incidentresponsplan.</t>
    </r>
  </si>
  <si>
    <r>
      <rPr>
        <b/>
        <sz val="10"/>
        <color rgb="FF000000"/>
        <rFont val="Calibri"/>
        <family val="2"/>
      </rPr>
      <t>RS.MA-05:</t>
    </r>
    <r>
      <rPr>
        <sz val="10"/>
        <color rgb="FF000000"/>
        <rFont val="Calibri"/>
        <family val="2"/>
      </rPr>
      <t xml:space="preserve"> De criteria voor het starten van incidentherstel worden toegepast</t>
    </r>
  </si>
  <si>
    <r>
      <rPr>
        <b/>
        <sz val="10"/>
        <color rgb="FF000000"/>
        <rFont val="Calibri"/>
        <family val="2"/>
      </rPr>
      <t>RS.MA-05.1:</t>
    </r>
    <r>
      <rPr>
        <sz val="10"/>
        <color rgb="FF000000"/>
        <rFont val="Calibri"/>
        <family val="2"/>
      </rPr>
      <t xml:space="preserve"> Er moeten duidelijke criteria worden gedefinieerd en toegepast om te bepalen wanneer incidentherstelprocessen moeten worden gestart.
</t>
    </r>
  </si>
  <si>
    <r>
      <rPr>
        <b/>
        <sz val="10"/>
        <color rgb="FF000000"/>
        <rFont val="Calibri"/>
        <family val="2"/>
        <scheme val="minor"/>
      </rPr>
      <t xml:space="preserve">Incidentanalyse (RS.AN): </t>
    </r>
    <r>
      <rPr>
        <sz val="10"/>
        <color rgb="FF000000"/>
        <rFont val="Calibri"/>
        <family val="2"/>
        <scheme val="minor"/>
      </rPr>
      <t>Er worden onderzoeken uitgevoerd om een effectieve respons te garanderen en forensisch onderzoek en herstelactiviteiten te ondersteunen.</t>
    </r>
  </si>
  <si>
    <r>
      <rPr>
        <b/>
        <sz val="10"/>
        <color rgb="FF000000"/>
        <rFont val="Calibri"/>
        <family val="2"/>
        <scheme val="minor"/>
      </rPr>
      <t xml:space="preserve">RS.AN-03: </t>
    </r>
    <r>
      <rPr>
        <sz val="10"/>
        <color rgb="FF000000"/>
        <rFont val="Calibri"/>
        <family val="2"/>
        <scheme val="minor"/>
      </rPr>
      <t>Er wordt een analyse uitgevoerd om vast te stellen wat er tijdens een incident is gebeurd en wat de hoofdoorzaak van het incident is</t>
    </r>
  </si>
  <si>
    <r>
      <rPr>
        <b/>
        <sz val="10"/>
        <color rgb="FF000000"/>
        <rFont val="Calibri"/>
        <family val="2"/>
      </rPr>
      <t xml:space="preserve">RS.AN-03.1: </t>
    </r>
    <r>
      <rPr>
        <sz val="10"/>
        <color rgb="FF000000"/>
        <rFont val="Calibri"/>
        <family val="2"/>
      </rPr>
      <t xml:space="preserve">	Elk incident moet worden geanalyseerd om vast te stellen wat er is gebeurd en om de onderliggende oorzaak ervan te identificeren.
</t>
    </r>
  </si>
  <si>
    <r>
      <rPr>
        <b/>
        <sz val="10"/>
        <color rgb="FF000000"/>
        <rFont val="Calibri"/>
        <family val="2"/>
        <scheme val="minor"/>
      </rPr>
      <t xml:space="preserve">RS.AN-06: </t>
    </r>
    <r>
      <rPr>
        <sz val="10"/>
        <color rgb="FF000000"/>
        <rFont val="Calibri"/>
        <family val="2"/>
        <scheme val="minor"/>
      </rPr>
      <t>Acties die tijdens een onderzoek worden uitgevoerd, worden geregistreerd en de integriteit en herkomst van de registraties worden bewaard</t>
    </r>
  </si>
  <si>
    <r>
      <rPr>
        <b/>
        <sz val="10"/>
        <color rgb="FF000000"/>
        <rFont val="Calibri"/>
        <family val="2"/>
        <scheme val="minor"/>
      </rPr>
      <t xml:space="preserve">RS.AN-06.1: </t>
    </r>
    <r>
      <rPr>
        <sz val="10"/>
        <color rgb="FF000000"/>
        <rFont val="Calibri"/>
        <family val="2"/>
        <scheme val="minor"/>
      </rPr>
      <t>Alle handelingen die tijdens een onderzoek worden uitgevoerd, moeten worden vastgelegd, en de integriteit en herkomst van deze vastleggingen moeten worden gewaarborgd.</t>
    </r>
  </si>
  <si>
    <r>
      <rPr>
        <b/>
        <sz val="10"/>
        <color rgb="FF000000"/>
        <rFont val="Calibri"/>
        <family val="2"/>
        <scheme val="minor"/>
      </rPr>
      <t>RS.AN-07:</t>
    </r>
    <r>
      <rPr>
        <sz val="10"/>
        <color rgb="FF000000"/>
        <rFont val="Calibri"/>
        <family val="2"/>
        <scheme val="minor"/>
      </rPr>
      <t xml:space="preserve"> Incidentgegevens en metagegevens worden verzameld en hun integriteit en herkomst worden bewaard</t>
    </r>
  </si>
  <si>
    <r>
      <rPr>
        <b/>
        <sz val="10"/>
        <color rgb="FF000000"/>
        <rFont val="Calibri"/>
        <family val="2"/>
        <scheme val="minor"/>
      </rPr>
      <t xml:space="preserve">RS.AN-07.1: </t>
    </r>
    <r>
      <rPr>
        <sz val="10"/>
        <color rgb="FF000000"/>
        <rFont val="Calibri"/>
        <family val="2"/>
        <scheme val="minor"/>
      </rPr>
      <t>Incidentgegevens en bijbehorende metadata moeten worden verzameld en beschermd om hun juistheid, echtheid en traceerbaarheid te waarborgen.</t>
    </r>
  </si>
  <si>
    <r>
      <rPr>
        <b/>
        <sz val="10"/>
        <color rgb="FF000000"/>
        <rFont val="Calibri"/>
        <family val="2"/>
      </rPr>
      <t>RS.AN-08:</t>
    </r>
    <r>
      <rPr>
        <sz val="10"/>
        <color rgb="FF000000"/>
        <rFont val="Calibri"/>
        <family val="2"/>
      </rPr>
      <t xml:space="preserve"> De omvang van een incident wordt geschat en gevalideerd</t>
    </r>
  </si>
  <si>
    <r>
      <rPr>
        <b/>
        <sz val="10"/>
        <color rgb="FF000000"/>
        <rFont val="Calibri"/>
        <family val="2"/>
      </rPr>
      <t>RS.AN-08.1:</t>
    </r>
    <r>
      <rPr>
        <sz val="10"/>
        <color rgb="FF000000"/>
        <rFont val="Calibri"/>
        <family val="2"/>
      </rPr>
      <t xml:space="preserve"> De omvang van een incident moet worden ingeschat en gevalideerd.</t>
    </r>
  </si>
  <si>
    <r>
      <rPr>
        <b/>
        <sz val="10"/>
        <color rgb="FF000000"/>
        <rFont val="Calibri"/>
        <family val="2"/>
        <scheme val="minor"/>
      </rPr>
      <t xml:space="preserve">Incidentresponsrapportage en -Communicatie (RS.CO): </t>
    </r>
    <r>
      <rPr>
        <sz val="10"/>
        <color rgb="FF000000"/>
        <rFont val="Calibri"/>
        <family val="2"/>
        <scheme val="minor"/>
      </rPr>
      <t>Responsactiviteiten worden gecoördineerd met interne en externe belanghebbenden, zoals vereist door wetten, voorschriften of beleid.</t>
    </r>
  </si>
  <si>
    <r>
      <rPr>
        <b/>
        <sz val="10"/>
        <color rgb="FF000000"/>
        <rFont val="Calibri"/>
        <family val="2"/>
      </rPr>
      <t>RS.CO-02:</t>
    </r>
    <r>
      <rPr>
        <sz val="10"/>
        <color rgb="FF000000"/>
        <rFont val="Calibri"/>
        <family val="2"/>
      </rPr>
      <t xml:space="preserve"> Interne en externe belanghebbenden worden op de hoogte gebracht van incidenten</t>
    </r>
  </si>
  <si>
    <r>
      <rPr>
        <b/>
        <sz val="10"/>
        <color rgb="FF000000"/>
        <rFont val="Calibri"/>
        <family val="2"/>
        <scheme val="minor"/>
      </rPr>
      <t xml:space="preserve">RS.CO-02.1: </t>
    </r>
    <r>
      <rPr>
        <sz val="10"/>
        <color rgb="FF000000"/>
        <rFont val="Calibri"/>
        <family val="2"/>
        <scheme val="minor"/>
      </rPr>
      <t>Informatie over cyberbeveiligingsincidenten moet aan medewerkers worden gecommuniceerd op een duidelijke en gemakkelijk te begrijpen manier.</t>
    </r>
  </si>
  <si>
    <r>
      <rPr>
        <b/>
        <sz val="10"/>
        <color rgb="FFFFFFFF"/>
        <rFont val="Calibri"/>
        <family val="2"/>
        <scheme val="minor"/>
      </rPr>
      <t>RS.CO-02.2:</t>
    </r>
    <r>
      <rPr>
        <sz val="10"/>
        <color rgb="FFFFFFFF"/>
        <rFont val="Calibri"/>
        <family val="2"/>
        <scheme val="minor"/>
      </rPr>
      <t xml:space="preserve"> Cyberbeveiligingsincidenten moeten binnen de in het incidentresponsplan vastgestelde termijnen worden gedeeld met relevante externe belanghebbenden, met inbegrip van het melden van belangrijke incidenten aan de bevoegde autoriteiten zoals wettelijk vereist.</t>
    </r>
  </si>
  <si>
    <r>
      <rPr>
        <b/>
        <sz val="10"/>
        <color rgb="FF000000"/>
        <rFont val="Calibri"/>
        <family val="2"/>
        <scheme val="minor"/>
      </rPr>
      <t xml:space="preserve">Incidentbeperking (RS.MI): </t>
    </r>
    <r>
      <rPr>
        <sz val="10"/>
        <color rgb="FF000000"/>
        <rFont val="Calibri"/>
        <family val="2"/>
        <scheme val="minor"/>
      </rPr>
      <t>Er worden activiteiten uitgevoerd om uitbreiding van een incident te voorkomen en de gevolgen ervan te beperken.</t>
    </r>
  </si>
  <si>
    <r>
      <rPr>
        <b/>
        <sz val="10"/>
        <color rgb="FF000000"/>
        <rFont val="Calibri"/>
        <family val="2"/>
      </rPr>
      <t xml:space="preserve">RS.MI-01: </t>
    </r>
    <r>
      <rPr>
        <sz val="10"/>
        <color rgb="FF000000"/>
        <rFont val="Calibri"/>
        <family val="2"/>
      </rPr>
      <t>Incidenten worden beheerst</t>
    </r>
  </si>
  <si>
    <r>
      <rPr>
        <b/>
        <sz val="10"/>
        <color rgb="FF000000"/>
        <rFont val="Calibri"/>
        <family val="2"/>
        <scheme val="minor"/>
      </rPr>
      <t xml:space="preserve">RS.MI-01.1: </t>
    </r>
    <r>
      <rPr>
        <sz val="10"/>
        <color rgb="FF000000"/>
        <rFont val="Calibri"/>
        <family val="2"/>
        <scheme val="minor"/>
      </rPr>
      <t>Cyberbeveiligingsincidenten moeten worden ingedamd en verholpen. Elke beslissing om bepaalde cyberbeveiligingsrisico’s te aanvaarden en te behouden, moet formeel worden gedocumenteerd.</t>
    </r>
  </si>
  <si>
    <r>
      <rPr>
        <b/>
        <sz val="10"/>
        <color rgb="FFFFFFFF"/>
        <rFont val="Calibri"/>
        <family val="2"/>
        <scheme val="minor"/>
      </rPr>
      <t xml:space="preserve">RS.MI-01.2: </t>
    </r>
    <r>
      <rPr>
        <sz val="10"/>
        <color rgb="FFFFFFFF"/>
        <rFont val="Calibri"/>
        <family val="2"/>
        <scheme val="minor"/>
      </rPr>
      <t>De organisatie moet ongeautoriseerde toegang of datalekken detecteren en passende maatregelen nemen om deze te beperken, waaronder het monitoren van kritieke systemen aan externe grenzen en op belangrijke interne punten.</t>
    </r>
  </si>
  <si>
    <r>
      <rPr>
        <b/>
        <sz val="10"/>
        <color rgb="FF000000"/>
        <rFont val="Calibri"/>
        <family val="2"/>
        <scheme val="minor"/>
      </rPr>
      <t xml:space="preserve">Uitvoering van het Incidentherstelplan (RC.RP): </t>
    </r>
    <r>
      <rPr>
        <sz val="10"/>
        <color rgb="FF000000"/>
        <rFont val="Calibri"/>
        <family val="2"/>
        <scheme val="minor"/>
      </rPr>
      <t>Herstelwerkzaamheden worden uitgevoerd om de operationele beschikbaarheid van systemen en diensten die door cyberbeveiligingsincidenten zijn getroffen, te waarborgen.</t>
    </r>
  </si>
  <si>
    <r>
      <rPr>
        <b/>
        <sz val="10"/>
        <color rgb="FF000000"/>
        <rFont val="Calibri"/>
        <family val="2"/>
        <scheme val="minor"/>
      </rPr>
      <t xml:space="preserve">RC.RP-01: </t>
    </r>
    <r>
      <rPr>
        <sz val="10"/>
        <color rgb="FF000000"/>
        <rFont val="Calibri"/>
        <family val="2"/>
        <scheme val="minor"/>
      </rPr>
      <t>Het herstelgedeelte van het incidentresponsplan wordt uitgevoerd zodra het incidentresponsproces is gestart</t>
    </r>
  </si>
  <si>
    <r>
      <rPr>
        <b/>
        <sz val="10"/>
        <color rgb="FF000000"/>
        <rFont val="Calibri"/>
        <family val="2"/>
        <scheme val="minor"/>
      </rPr>
      <t xml:space="preserve">RC.RP-01.1: </t>
    </r>
    <r>
      <rPr>
        <sz val="10"/>
        <color rgb="FF000000"/>
        <rFont val="Calibri"/>
        <family val="2"/>
        <scheme val="minor"/>
      </rPr>
      <t xml:space="preserve">Er moet een herstelproces voor rampen en informatie-/cyberbeveiligingsincidenten worden ontwikkeld en uitgevoerd.
</t>
    </r>
  </si>
  <si>
    <r>
      <rPr>
        <b/>
        <sz val="10"/>
        <color rgb="FF000000"/>
        <rFont val="Calibri"/>
        <family val="2"/>
      </rPr>
      <t>RC.RP-02:</t>
    </r>
    <r>
      <rPr>
        <sz val="10"/>
        <color rgb="FF000000"/>
        <rFont val="Calibri"/>
        <family val="2"/>
      </rPr>
      <t xml:space="preserve"> Herstelmaatregelen worden geselecteerd, afgebakend, geprioriteerd en uitgevoerd</t>
    </r>
  </si>
  <si>
    <r>
      <rPr>
        <b/>
        <sz val="10"/>
        <color rgb="FF000000"/>
        <rFont val="Calibri"/>
        <family val="2"/>
        <scheme val="minor"/>
      </rPr>
      <t xml:space="preserve">RC.RP-02.1: </t>
    </r>
    <r>
      <rPr>
        <sz val="10"/>
        <color rgb="FF000000"/>
        <rFont val="Calibri"/>
        <family val="2"/>
        <scheme val="minor"/>
      </rPr>
      <t>De essentiële functies en diensten van de organisatie moeten worden voortgezet met minimale of geen onderbreking van de operationele continuïteit, en deze continuïteit moet worden gehandhaafd tot het volledige herstel van de systemen.</t>
    </r>
  </si>
  <si>
    <r>
      <rPr>
        <b/>
        <sz val="10"/>
        <color rgb="FF000000"/>
        <rFont val="Calibri"/>
        <family val="2"/>
        <scheme val="minor"/>
      </rPr>
      <t xml:space="preserve">RC.RP-05: </t>
    </r>
    <r>
      <rPr>
        <sz val="10"/>
        <color rgb="FF000000"/>
        <rFont val="Calibri"/>
        <family val="2"/>
        <scheme val="minor"/>
      </rPr>
      <t>De integriteit van herstelde assets wordt gecontroleerd, systemen en diensten worden hersteld en de normale bedrijfsstatus wordt bevestigd</t>
    </r>
  </si>
  <si>
    <r>
      <rPr>
        <b/>
        <sz val="10"/>
        <color rgb="FF000000"/>
        <rFont val="Calibri"/>
        <family val="2"/>
        <scheme val="minor"/>
      </rPr>
      <t>RC.RP-05.1:</t>
    </r>
    <r>
      <rPr>
        <sz val="10"/>
        <color rgb="FF000000"/>
        <rFont val="Calibri"/>
        <family val="2"/>
        <scheme val="minor"/>
      </rPr>
      <t xml:space="preserve"> De integriteit van herstelde systemen en assets moet worden gecontroleerd voordat ze opnieuw in gebruik worden genomen. Systemen en diensten moeten volledig worden hersteld en de normale werking moet worden bevestigd.
</t>
    </r>
  </si>
  <si>
    <r>
      <rPr>
        <b/>
        <sz val="10"/>
        <color rgb="FF000000"/>
        <rFont val="Calibri"/>
        <family val="2"/>
      </rPr>
      <t>RC.RP-06:</t>
    </r>
    <r>
      <rPr>
        <sz val="10"/>
        <color rgb="FF000000"/>
        <rFont val="Calibri"/>
        <family val="2"/>
      </rPr>
      <t xml:space="preserve"> Het einde van het herstel na een incident wordt vastgesteld op basis van criteria en de documentatie met betrekking tot het incident wordt voltooid</t>
    </r>
  </si>
  <si>
    <r>
      <rPr>
        <b/>
        <sz val="10"/>
        <color rgb="FF000000"/>
        <rFont val="Calibri"/>
        <family val="2"/>
      </rPr>
      <t>RC.RP-06.1:</t>
    </r>
    <r>
      <rPr>
        <sz val="10"/>
        <color rgb="FF000000"/>
        <rFont val="Calibri"/>
        <family val="2"/>
      </rPr>
      <t xml:space="preserve"> Het einde van het herstelproces na een incident moet formeel worden vastgesteld op basis van vooraf gedefinieerde criteria, en alle incident gerelateerde documentatie moet worden afgerond en gecontroleerd.</t>
    </r>
  </si>
  <si>
    <r>
      <rPr>
        <b/>
        <sz val="10"/>
        <color rgb="FF000000"/>
        <rFont val="Calibri"/>
        <family val="2"/>
        <scheme val="minor"/>
      </rPr>
      <t xml:space="preserve">Communicatie over Incidentherstel (RC.CO): </t>
    </r>
    <r>
      <rPr>
        <sz val="10"/>
        <color rgb="FF000000"/>
        <rFont val="Calibri"/>
        <family val="2"/>
        <scheme val="minor"/>
      </rPr>
      <t>Herstelactiviteiten worden gecoördineerd met interne en externe partijen</t>
    </r>
  </si>
  <si>
    <r>
      <rPr>
        <b/>
        <sz val="10"/>
        <color rgb="FF000000"/>
        <rFont val="Calibri"/>
        <family val="2"/>
      </rPr>
      <t>RC.CO-03:</t>
    </r>
    <r>
      <rPr>
        <sz val="10"/>
        <color rgb="FF000000"/>
        <rFont val="Calibri"/>
        <family val="2"/>
      </rPr>
      <t xml:space="preserve"> Herstelactiviteiten en voortgang bij het herstellen van operationele capaciteiten worden gecommuniceerd aan aangewezen interne en externe belanghebbenden</t>
    </r>
  </si>
  <si>
    <r>
      <rPr>
        <b/>
        <sz val="10"/>
        <color rgb="FFFFFFFF"/>
        <rFont val="Calibri"/>
        <family val="2"/>
      </rPr>
      <t>RC.CO-03.1:</t>
    </r>
    <r>
      <rPr>
        <sz val="10"/>
        <color rgb="FFFFFFFF"/>
        <rFont val="Calibri"/>
        <family val="2"/>
      </rPr>
      <t xml:space="preserve"> Herstelactiviteiten en voortgang bij het herstellen van operationele capaciteiten worden gecommuniceerd aan de aangewezen interne en externe belanghebbenden in overeenstemming met de vastgestelde communicatieprocedures.
</t>
    </r>
  </si>
  <si>
    <r>
      <rPr>
        <b/>
        <sz val="10"/>
        <color rgb="FF000000"/>
        <rFont val="Calibri"/>
        <family val="2"/>
        <scheme val="minor"/>
      </rPr>
      <t xml:space="preserve">RC.CO-04: </t>
    </r>
    <r>
      <rPr>
        <sz val="10"/>
        <color rgb="FF000000"/>
        <rFont val="Calibri"/>
        <family val="2"/>
        <scheme val="minor"/>
      </rPr>
      <t>Openbare updates over het herstel na een incident worden gedeeld via goedgekeurde methoden en berichten</t>
    </r>
  </si>
  <si>
    <r>
      <rPr>
        <b/>
        <sz val="10"/>
        <color rgb="FF000000"/>
        <rFont val="Calibri"/>
        <family val="2"/>
        <scheme val="minor"/>
      </rPr>
      <t>RC.CO-04.1:</t>
    </r>
    <r>
      <rPr>
        <sz val="10"/>
        <color rgb="FF000000"/>
        <rFont val="Calibri"/>
        <family val="2"/>
        <scheme val="minor"/>
      </rPr>
      <t xml:space="preserve"> Publieke updates over het herstel na een incident moeten worden gedeeld via goedgekeurde communicatiemethoden en boodschappen, in overeenstemming met de vastgestelde procedures.</t>
    </r>
  </si>
  <si>
    <r>
      <rPr>
        <b/>
        <sz val="10"/>
        <color rgb="FF000000"/>
        <rFont val="Calibri"/>
        <family val="2"/>
        <scheme val="minor"/>
      </rPr>
      <t xml:space="preserve">RC.CO-04.2: </t>
    </r>
    <r>
      <rPr>
        <sz val="10"/>
        <color rgb="FF000000"/>
        <rFont val="Calibri"/>
        <family val="2"/>
        <scheme val="minor"/>
      </rPr>
      <t>De organisatie moet een Public Relations Officer (PRO) aanstellen om de publieke communicatie tijdens het herstel van informatie- / cyberbeveiligingsincidenten te beheren, waarbij wordt gezorgd dat publieke updates worden gedeeld met behoud van de vertrouwelijkheid, integriteit en juistheid van de informatie.</t>
    </r>
  </si>
  <si>
    <r>
      <rPr>
        <b/>
        <sz val="10"/>
        <color rgb="FF000000"/>
        <rFont val="Calibri"/>
        <family val="2"/>
        <scheme val="minor"/>
      </rPr>
      <t>RC.CO-04.3:</t>
    </r>
    <r>
      <rPr>
        <sz val="10"/>
        <color rgb="FF000000"/>
        <rFont val="Calibri"/>
        <family val="2"/>
        <scheme val="minor"/>
      </rPr>
      <t xml:space="preserve"> De organisatie moet een crisiscommunicatiestrategie invoeren om negatieve gevolgen tijdens een crisis te beperken en om nadien haar reputatie te herstellen. </t>
    </r>
  </si>
  <si>
    <t>CyberFundamentals Categoriën</t>
  </si>
  <si>
    <t>Beoogde maturiteitsscore</t>
  </si>
  <si>
    <t xml:space="preserve">Categorie
Maturiteitsscore </t>
  </si>
  <si>
    <t>Documentatie
 Maturiteitsscore</t>
  </si>
  <si>
    <t xml:space="preserve">Implementatie
Maturiteitsscore </t>
  </si>
  <si>
    <t>Beoogd totaal maturiteitsniveau</t>
  </si>
  <si>
    <t>Totaal maturiteitsniveau</t>
  </si>
  <si>
    <t>CyFun®2025</t>
  </si>
  <si>
    <t>BEHEREN</t>
  </si>
  <si>
    <t>Organisatorische Context (GV.OC)</t>
  </si>
  <si>
    <t>Risicobeheerstrategie (GV.RM)</t>
  </si>
  <si>
    <r>
      <t xml:space="preserve">TLP: </t>
    </r>
    <r>
      <rPr>
        <b/>
        <sz val="18"/>
        <color rgb="FFFFC000"/>
        <rFont val="Calibri"/>
        <family val="2"/>
        <scheme val="minor"/>
      </rPr>
      <t>AMBER</t>
    </r>
  </si>
  <si>
    <t>Rollen, Verantwoordelijkheden en Bevoegdheden (GV.RR)</t>
  </si>
  <si>
    <t>Beleid (GV.PO)</t>
  </si>
  <si>
    <t>Toezicht (GV.OV)</t>
  </si>
  <si>
    <t>CyberFundamentals Self-Assesment</t>
  </si>
  <si>
    <t>Tool Version</t>
  </si>
  <si>
    <t>Risicobeheer voor Cyberbeveiliging in de Toeleveringsketen (GV.SC)</t>
  </si>
  <si>
    <t>IDENTIFICEREN</t>
  </si>
  <si>
    <t>Beheer van Bedrijfsmiddelen (ID.AM)</t>
  </si>
  <si>
    <t>Risicobeoordeling (ID.RA):</t>
  </si>
  <si>
    <t>Self-Assessment Voltooiingsdatum</t>
  </si>
  <si>
    <t>Verbetering (ID.IM)</t>
  </si>
  <si>
    <t>BESCHERMEN</t>
  </si>
  <si>
    <t>Identiteitsbeheer, Authenticatie en Toegangscontrole (PR.AA)</t>
  </si>
  <si>
    <t>Bewustwording en Opleiding  (PR.AT)</t>
  </si>
  <si>
    <t>Gegevensbeveiliging (PR.DS)</t>
  </si>
  <si>
    <t>Platformbeveiliging (PR.PS)</t>
  </si>
  <si>
    <t>Veerkracht van de Technologische Infrastructuur (PR.IR):</t>
  </si>
  <si>
    <t>DETECTEREN</t>
  </si>
  <si>
    <t>Continue Monitoring (DE.CM)</t>
  </si>
  <si>
    <t>Analyse van Ongewenste Gebeurtenissen (DE.AE)</t>
  </si>
  <si>
    <t>REAGEREN</t>
  </si>
  <si>
    <t>Incidentbeheer (RS.MA)</t>
  </si>
  <si>
    <t>Incidentanalyse (RS.AN)</t>
  </si>
  <si>
    <t>Incidentresponsrapportage en -Communicatie (RS.CO)</t>
  </si>
  <si>
    <t>Incidentbeperking (RS.MI)</t>
  </si>
  <si>
    <t>HERSTELLEN</t>
  </si>
  <si>
    <t>Uitvoering van het Incidentherstelplan (RC.RP)</t>
  </si>
  <si>
    <t>Communicatie over Incidentherstel (RC.CO)</t>
  </si>
  <si>
    <t>KERNMAATREGEL (KM)</t>
  </si>
  <si>
    <t xml:space="preserve">Beoogde maturiteitsscore </t>
  </si>
  <si>
    <t xml:space="preserve">KM 
maturiteitsscore </t>
  </si>
  <si>
    <t xml:space="preserve">Documentatie maturiteitsscore </t>
  </si>
  <si>
    <t xml:space="preserve">Implementatie maturiteitsscore </t>
  </si>
  <si>
    <t>Contole</t>
  </si>
  <si>
    <t>ID.AM-08.2</t>
  </si>
  <si>
    <t xml:space="preserve">Patches en beveiligingsupdates voor besturingssystemen en kritieke systeemcomponenten moeten worden geïnstalleerd. </t>
  </si>
  <si>
    <t xml:space="preserve">GV.RR-02.1 </t>
  </si>
  <si>
    <t>De rollen, verantwoordelijkheden en bevoegdheden op het gebied van informatie- en cyberbeveiliging voor medewerkers, leveranciers, klanten en partners moeten worden vastgelegd, regelmatig beoordeeld en goedgekeurd, actueel gehouden, duidelijk gecommuniceerd en zowel intern als extern afgestemd.</t>
  </si>
  <si>
    <t xml:space="preserve">GV.SC-05.2 </t>
  </si>
  <si>
    <t>Contractuele eisen voor informatie- en cyberbeveiliging bij leveranciers en externe partners moeten worden geïmplementeerd om een controleerbaar proces voor het oplossen van kwetsbaarheden te waarborgen en om ervoor te zorgen dat tekortkomingen die tijdens testen en evaluaties worden vastgesteld, worden verholpen.</t>
  </si>
  <si>
    <t>PR.AA-01.1</t>
  </si>
  <si>
    <t xml:space="preserve">Identiteiten en authenticatiemiddelen voor geautoriseerde gebruikers, diensten en hardware moeten worden beheerd.  </t>
  </si>
  <si>
    <t>ID.RA-08.1</t>
  </si>
  <si>
    <t>De organisatie moet een kwetsbaarheidsbeheerplan opstellen en implementeren om alle soorten kwetsbaarheden te identificeren, analyseren, beoordelen, mitigeren en communiceren, onder meer in de vorm van een gecoördineerde kwetsbaarheidsmelding (CVD) volgens de toepasselijke wettelijke modaliteiten.</t>
  </si>
  <si>
    <t>GV.SC-05.3</t>
  </si>
  <si>
    <t>De organisatie moet contractuele vereisten vaststellen die de organisatie in staat stellen om de door leveranciers en externe partners geïmplementeerde informatie-/cyberbeveiligingsprogramma's te beoordelen.</t>
  </si>
  <si>
    <t>PR.AA-03.2</t>
  </si>
  <si>
    <t>Multifactorauthenticatie (MFA) is vereist om op afstand toegang te krijgen tot de netwerken van de organisatie.</t>
  </si>
  <si>
    <t>PR.AA-03.3</t>
  </si>
  <si>
    <t>De organisatie moet gebruiksbeperkingen, verbindingsvereisten en autorisatieprocedures voor externe toegang tot haar kritieke systemen definiëren, documenteren en implementeren. Deze controles moeten ervoor zorgen dat alleen goedgekeurde gebruikers verbinding kunnen maken met behulp van veilige methoden, waarbij de toegang beperkt blijft tot wat nodig is voor hun functie.</t>
  </si>
  <si>
    <t>ID.AM-03.3</t>
  </si>
  <si>
    <t>De netwerkcommunicatie en externe gegevensstromen van de organisatie moeten in kaart worden gebracht, gedocumenteerd, geautoriseerd en bijgewerkt wanneer er wijzigingen optreden.</t>
  </si>
  <si>
    <t>PR.AA-05.1</t>
  </si>
  <si>
    <t>Toegangsrechten, machtigingen en autorisaties moeten worden vastgesteld, beheerd, gehandhaafd en periodiek herzien.</t>
  </si>
  <si>
    <t>PR.PS-01.1</t>
  </si>
  <si>
    <t>De organisatie moet een basisconfiguratie voor haar bedrijfskritieke systemen ontwikkelen, documenteren en onderhouden.</t>
  </si>
  <si>
    <t>ID.AM-08.7</t>
  </si>
  <si>
    <t> De organisatie moet voorkomen dat onderhoudsapparatuur die kritieke systeeminformatie van de organisatie bevat, zonder toestemming wordt verwijderd.</t>
  </si>
  <si>
    <t>PR.AA-05.2</t>
  </si>
  <si>
    <t>Er moet worden vastgesteld wie toegang nodig heeft tot de bedrijfskritische informatie en technologie van de organisatie, evenals op welke manier die toegang wordt verleend.</t>
  </si>
  <si>
    <t>PR.IR-01.3</t>
  </si>
  <si>
    <t>Om de operationele stabiliteit en veiligheid te waarborgen, moet de organisatie zonder uitzondering alle verbindingen tussen onderdelen van haar kritieke systemen identificeren, documenteren en beheersen.</t>
  </si>
  <si>
    <t>ID.AM-08.9</t>
  </si>
  <si>
    <t>Onderhoudstools en draagbare opslagapparaten moeten worden geïnspecteerd wanneer ze de faciliteit binnenkomen en moeten worden beschermd door anti-malwareoplossingen die ze scannen op kwaadaardige code voordat ze op de systemen van de organisatie worden gebruikt.</t>
  </si>
  <si>
    <t>PR.AA-05.3</t>
  </si>
  <si>
    <t>Toegangsrechten, privileges en autorisaties moeten worden beperkt tot de systemen en specifieke informatie die nodig zijn om de taken uit te voeren (het principe van ‘Least Privilege’).</t>
  </si>
  <si>
    <t xml:space="preserve">PR.IR-01.4 </t>
  </si>
  <si>
    <t>De organisatie moet passende maatregelen nemen om communicatie te bewaken en te controleren aan externe en belangrijke interne grenzen van kritieke systemen, inclusief de verbindingen tussen IT- en OT-domeinen, om veilige en betrouwbare werking te garanderen.</t>
  </si>
  <si>
    <t>ID.AM-08.10</t>
  </si>
  <si>
    <t>De organisatie moet na onderhoud of reparaties/patches controleren of de beveiligingsmaatregelen correct functioneren en zo nodig passende acties ondernemen.</t>
  </si>
  <si>
    <t>PR.AA-05.4</t>
  </si>
  <si>
    <t>Niemand mag beheerdersrechten hebben voor dagelijkse routinetaken.</t>
  </si>
  <si>
    <t>DE.CM-01.3</t>
  </si>
  <si>
    <t>De organisatie moet het ongeoorloofd gebruik van haar bedrijfskritieke systemen monitoren en identificeren door het detecteren van ongeautoriseerde lokale, netwerk- en externe verbindingen.</t>
  </si>
  <si>
    <t>PR.DS-02.1</t>
  </si>
  <si>
    <t>Draagbare opslagapparaten die systeemgegevens bevatten, moeten tijdens transport en opslag worden bewaakt en beschermd.</t>
  </si>
  <si>
    <t>PR.DS-11.1</t>
  </si>
  <si>
    <t>Back-ups van de bedrijfskritieke gegevens van de organisatie moeten worden gemaakt en opgeslagen op een ander systeem dan het apparaat waarop de originele gegevens zich bevinden.</t>
  </si>
  <si>
    <t>RS.CO-02.2</t>
  </si>
  <si>
    <t>Cyberbeveiligingsincidenten moeten binnen de in het incidentresponsplan vastgestelde termijnen worden gedeeld met relevante externe belanghebbenden, met inbegrip van het melden van belangrijke incidenten aan de bevoegde autoriteiten zoals wettelijk vereist.</t>
  </si>
  <si>
    <t>PR.PS-04.1</t>
  </si>
  <si>
    <t>Logbestanden moeten worden bijgehouden, gedocumenteerd en bewaakt.</t>
  </si>
  <si>
    <t>RS.MI-01.2</t>
  </si>
  <si>
    <t>De organisatie moet ongeautoriseerde toegang of datalekken detecteren en passende maatregelen nemen om deze te beperken, waaronder het monitoren van kritieke systemen aan externe grenzen en op belangrijke interne punten.</t>
  </si>
  <si>
    <t>PR.IR-01.1</t>
  </si>
  <si>
    <t>Firewalls moeten worden geïnstalleerd, geconfigureerd en actief onderhouden op alle netwerken die door de organisatie worden gebruikt om bescherming te bieden tegen ongeoorloofde toegang en cyberdreigingen.</t>
  </si>
  <si>
    <t xml:space="preserve">PR.IR-01.2 </t>
  </si>
  <si>
    <t>Om kritieke systemen te beschermen, moeten organisaties netwerksegmentatie en -scheiding toepassen, afgestemd op zones met verschillend vertrouwensniveau en de kriticiteit van systemen, zodat dreigingen zich niet kunnen verspreiden en strikte toegangscontrole wordt afgedwongen.</t>
  </si>
  <si>
    <t>DE.CM-01.2</t>
  </si>
  <si>
    <t>Anti-virus, -spyware- en andere anti-malwareprogramma's moeten worden geïnstalleerd en bijgewerkt.</t>
  </si>
  <si>
    <t>DE.AE-03.1</t>
  </si>
  <si>
    <t>De logfunctionaliteit van beschermings- en detectietools moet worden ingeschakeld. Logbestanden moeten worden geback-upt, gedurende een vooraf bepaalde periode bewaard en regelmatig gecontroleerd om ongebruikelijke of mogelijk schadelijke activiteiten te identificeren.</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</si>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</sst>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9">
    <font>
      <sz val="11"/>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b/>
      <sz val="10"/>
      <color theme="0"/>
      <name val="Calibri"/>
      <family val="2"/>
      <scheme val="minor"/>
    </font>
    <font>
      <b/>
      <sz val="10"/>
      <name val="Calibri"/>
      <family val="2"/>
    </font>
    <font>
      <b/>
      <sz val="12"/>
      <color rgb="FF0070C0"/>
      <name val="Calibri"/>
      <family val="2"/>
      <scheme val="minor"/>
    </font>
    <font>
      <b/>
      <i/>
      <sz val="11"/>
      <color theme="8" tint="-0.249977111117893"/>
      <name val="Calibri"/>
      <family val="2"/>
      <scheme val="minor"/>
    </font>
    <font>
      <sz val="14"/>
      <name val="Calibri"/>
      <family val="2"/>
      <scheme val="minor"/>
    </font>
    <font>
      <sz val="14"/>
      <color rgb="FF313231"/>
      <name val="Calibri"/>
      <family val="2"/>
      <scheme val="minor"/>
    </font>
    <font>
      <b/>
      <sz val="16"/>
      <color theme="0"/>
      <name val="Calibri"/>
      <family val="2"/>
      <scheme val="minor"/>
    </font>
    <font>
      <b/>
      <u/>
      <sz val="14"/>
      <color theme="10"/>
      <name val="Calibri"/>
      <family val="2"/>
      <scheme val="minor"/>
    </font>
    <font>
      <b/>
      <u/>
      <sz val="12"/>
      <color theme="10"/>
      <name val="Calibri"/>
      <family val="2"/>
      <scheme val="minor"/>
    </font>
    <font>
      <b/>
      <sz val="20"/>
      <color theme="1"/>
      <name val="Calibri"/>
      <family val="2"/>
      <scheme val="minor"/>
    </font>
    <font>
      <b/>
      <i/>
      <sz val="16"/>
      <color theme="8" tint="-0.249977111117893"/>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8"/>
      <color theme="0"/>
      <name val="Calibri"/>
      <family val="2"/>
      <scheme val="minor"/>
    </font>
    <font>
      <b/>
      <u/>
      <sz val="10"/>
      <color theme="1"/>
      <name val="Calibri"/>
      <family val="2"/>
      <scheme val="minor"/>
    </font>
    <font>
      <b/>
      <sz val="24"/>
      <color theme="1"/>
      <name val="Calibri"/>
      <family val="2"/>
      <scheme val="minor"/>
    </font>
    <font>
      <b/>
      <sz val="28"/>
      <color theme="1"/>
      <name val="Calibri"/>
      <family val="2"/>
      <scheme val="minor"/>
    </font>
    <font>
      <b/>
      <sz val="18"/>
      <color rgb="FFFFFFFF"/>
      <name val="Calibri"/>
      <family val="2"/>
      <scheme val="minor"/>
    </font>
    <font>
      <b/>
      <sz val="18"/>
      <color rgb="FFFFC000"/>
      <name val="Calibri"/>
      <family val="2"/>
      <scheme val="minor"/>
    </font>
    <font>
      <b/>
      <sz val="16"/>
      <color theme="1"/>
      <name val="Calibri"/>
      <family val="2"/>
      <scheme val="minor"/>
    </font>
    <font>
      <b/>
      <sz val="14"/>
      <color theme="0"/>
      <name val="Calibri"/>
      <family val="2"/>
      <scheme val="minor"/>
    </font>
    <font>
      <sz val="10"/>
      <color rgb="FFFFFFFF"/>
      <name val="Calibri"/>
      <family val="2"/>
      <scheme val="minor"/>
    </font>
    <font>
      <b/>
      <sz val="10"/>
      <color rgb="FFFFFFFF"/>
      <name val="Calibri"/>
      <family val="2"/>
    </font>
    <font>
      <b/>
      <sz val="10"/>
      <color rgb="FF000000"/>
      <name val="Calibri"/>
      <family val="2"/>
    </font>
    <font>
      <sz val="10"/>
      <color rgb="FF000000"/>
      <name val="Calibri"/>
      <family val="2"/>
    </font>
    <font>
      <b/>
      <sz val="10"/>
      <color rgb="FFFFC000"/>
      <name val="Calibri"/>
      <family val="2"/>
    </font>
    <font>
      <b/>
      <sz val="12"/>
      <color rgb="FF000000"/>
      <name val="Calibri"/>
      <family val="2"/>
    </font>
    <font>
      <sz val="12"/>
      <color rgb="FF000000"/>
      <name val="Calibri"/>
      <family val="2"/>
    </font>
    <font>
      <sz val="16"/>
      <color rgb="FF000000"/>
      <name val="Calibri"/>
      <family val="2"/>
      <scheme val="minor"/>
    </font>
    <font>
      <sz val="16"/>
      <color rgb="FFFF0000"/>
      <name val="Calibri"/>
      <family val="2"/>
      <scheme val="minor"/>
    </font>
    <font>
      <b/>
      <u/>
      <sz val="16"/>
      <color rgb="FFFF0000"/>
      <name val="Calibri"/>
      <family val="2"/>
      <scheme val="minor"/>
    </font>
    <font>
      <b/>
      <sz val="12"/>
      <color theme="1"/>
      <name val="Calibri"/>
      <family val="2"/>
    </font>
    <font>
      <b/>
      <sz val="12"/>
      <color rgb="FF5B9BD5"/>
      <name val="Calibri"/>
      <family val="2"/>
    </font>
    <font>
      <b/>
      <sz val="14"/>
      <color rgb="FF000000"/>
      <name val="Calibri"/>
      <family val="2"/>
    </font>
    <font>
      <sz val="14"/>
      <color rgb="FF000000"/>
      <name val="Calibri"/>
      <family val="2"/>
    </font>
    <font>
      <b/>
      <sz val="14"/>
      <color rgb="FF313231"/>
      <name val="Calibri"/>
      <family val="2"/>
      <scheme val="minor"/>
    </font>
    <font>
      <sz val="10"/>
      <color rgb="FFFFFFFF"/>
      <name val="Calibri"/>
      <family val="2"/>
    </font>
    <font>
      <sz val="10"/>
      <color theme="0"/>
      <name val="Calibri"/>
      <family val="2"/>
      <scheme val="minor"/>
    </font>
    <font>
      <b/>
      <sz val="14"/>
      <color rgb="FF000000"/>
      <name val="Calibri"/>
      <family val="2"/>
      <scheme val="minor"/>
    </font>
    <font>
      <b/>
      <vertAlign val="superscript"/>
      <sz val="14"/>
      <color rgb="FF000000"/>
      <name val="Calibri"/>
      <family val="2"/>
      <scheme val="minor"/>
    </font>
    <font>
      <u/>
      <sz val="12"/>
      <color rgb="FF000000"/>
      <name val="Calibri"/>
      <family val="2"/>
    </font>
  </fonts>
  <fills count="25">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2E5C70"/>
        <bgColor indexed="64"/>
      </patternFill>
    </fill>
    <fill>
      <patternFill patternType="solid">
        <fgColor rgb="FF9DC57A"/>
        <bgColor indexed="64"/>
      </patternFill>
    </fill>
    <fill>
      <patternFill patternType="solid">
        <fgColor rgb="FF17AB91"/>
        <bgColor indexed="64"/>
      </patternFill>
    </fill>
    <fill>
      <patternFill patternType="solid">
        <fgColor theme="3"/>
        <bgColor indexed="64"/>
      </patternFill>
    </fill>
    <fill>
      <gradientFill>
        <stop position="0">
          <color theme="3"/>
        </stop>
        <stop position="1">
          <color rgb="FFFF0000"/>
        </stop>
      </gradientFill>
    </fill>
  </fills>
  <borders count="188">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auto="1"/>
      </right>
      <top style="thick">
        <color auto="1"/>
      </top>
      <bottom/>
      <diagonal/>
    </border>
    <border>
      <left style="medium">
        <color rgb="FFFFFFFF"/>
      </left>
      <right style="thick">
        <color auto="1"/>
      </right>
      <top/>
      <bottom style="thick">
        <color rgb="FFFFFFFF"/>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medium">
        <color rgb="FFFFFFFF"/>
      </left>
      <right style="thick">
        <color auto="1"/>
      </right>
      <top style="thick">
        <color rgb="FFFFFFFF"/>
      </top>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hair">
        <color indexed="64"/>
      </top>
      <bottom style="dotted">
        <color indexed="64"/>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rgb="FFFFFF99"/>
      </right>
      <top/>
      <bottom/>
      <diagonal/>
    </border>
    <border>
      <left style="thin">
        <color indexed="64"/>
      </left>
      <right style="thick">
        <color rgb="FFFFFF99"/>
      </right>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bottom style="thin">
        <color indexed="64"/>
      </bottom>
      <diagonal/>
    </border>
    <border>
      <left style="thick">
        <color rgb="FFFFFF99"/>
      </left>
      <right/>
      <top/>
      <bottom/>
      <diagonal/>
    </border>
    <border>
      <left style="hair">
        <color rgb="FFFFFF99"/>
      </left>
      <right/>
      <top style="thin">
        <color indexed="64"/>
      </top>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indexed="64"/>
      </left>
      <right style="thin">
        <color rgb="FFFFFF99"/>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medium">
        <color indexed="64"/>
      </left>
      <right style="dotted">
        <color indexed="64"/>
      </right>
      <top style="dotted">
        <color indexed="64"/>
      </top>
      <bottom/>
      <diagonal/>
    </border>
    <border>
      <left style="thin">
        <color indexed="64"/>
      </left>
      <right style="hair">
        <color rgb="FFF75E74"/>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dotted">
        <color rgb="FF000000"/>
      </top>
      <bottom style="dotted">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dotted">
        <color indexed="64"/>
      </left>
      <right style="thick">
        <color indexed="64"/>
      </right>
      <top style="dotted">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ck">
        <color indexed="64"/>
      </right>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n">
        <color indexed="64"/>
      </right>
      <top/>
      <bottom style="dotted">
        <color rgb="FF000000"/>
      </bottom>
      <diagonal/>
    </border>
    <border>
      <left/>
      <right style="thin">
        <color rgb="FF000000"/>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dotted">
        <color indexed="64"/>
      </left>
      <right style="medium">
        <color rgb="FF000000"/>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ck">
        <color rgb="FFFFFF99"/>
      </right>
      <top style="thin">
        <color indexed="64"/>
      </top>
      <bottom/>
      <diagonal/>
    </border>
    <border>
      <left style="hair">
        <color rgb="FFFFFF99"/>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style="thin">
        <color indexed="64"/>
      </left>
      <right/>
      <top/>
      <bottom style="dotted">
        <color indexed="64"/>
      </bottom>
      <diagonal/>
    </border>
    <border>
      <left/>
      <right style="thin">
        <color rgb="FF000000"/>
      </right>
      <top style="dotted">
        <color indexed="64"/>
      </top>
      <bottom style="dotted">
        <color rgb="FF000000"/>
      </bottom>
      <diagonal/>
    </border>
    <border>
      <left/>
      <right style="thin">
        <color rgb="FF000000"/>
      </right>
      <top/>
      <bottom style="thin">
        <color indexed="64"/>
      </bottom>
      <diagonal/>
    </border>
    <border>
      <left style="thin">
        <color indexed="64"/>
      </left>
      <right style="thin">
        <color indexed="64"/>
      </right>
      <top style="hair">
        <color indexed="64"/>
      </top>
      <bottom style="dotted">
        <color rgb="FF000000"/>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ck">
        <color indexed="64"/>
      </right>
      <top style="medium">
        <color indexed="64"/>
      </top>
      <bottom style="hair">
        <color indexed="64"/>
      </bottom>
      <diagonal/>
    </border>
    <border>
      <left style="hair">
        <color indexed="64"/>
      </left>
      <right style="thick">
        <color indexed="64"/>
      </right>
      <top style="hair">
        <color indexed="64"/>
      </top>
      <bottom style="medium">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525">
    <xf numFmtId="0" fontId="0" fillId="0" borderId="0" xfId="0"/>
    <xf numFmtId="0" fontId="0" fillId="0" borderId="0" xfId="0" applyAlignment="1">
      <alignment wrapText="1"/>
    </xf>
    <xf numFmtId="0" fontId="0" fillId="0" borderId="20" xfId="0" applyBorder="1"/>
    <xf numFmtId="0" fontId="5" fillId="0" borderId="21" xfId="2" applyBorder="1"/>
    <xf numFmtId="0" fontId="0" fillId="0" borderId="22" xfId="0" applyBorder="1"/>
    <xf numFmtId="0" fontId="0" fillId="0" borderId="0" xfId="0" applyAlignment="1">
      <alignment horizontal="center"/>
    </xf>
    <xf numFmtId="0" fontId="7" fillId="0" borderId="0" xfId="0" applyFont="1"/>
    <xf numFmtId="2" fontId="0" fillId="0" borderId="0" xfId="0" applyNumberFormat="1" applyAlignment="1">
      <alignment horizontal="center" vertical="center"/>
    </xf>
    <xf numFmtId="0" fontId="13" fillId="0" borderId="39" xfId="0" applyFont="1" applyBorder="1" applyAlignment="1">
      <alignment horizontal="center" vertical="center"/>
    </xf>
    <xf numFmtId="0" fontId="13" fillId="4" borderId="39" xfId="0" applyFont="1" applyFill="1" applyBorder="1" applyAlignment="1">
      <alignment horizontal="center" vertical="center"/>
    </xf>
    <xf numFmtId="0" fontId="13" fillId="0" borderId="38" xfId="0" applyFont="1" applyBorder="1" applyAlignment="1">
      <alignment horizontal="center" vertical="center"/>
    </xf>
    <xf numFmtId="0" fontId="7" fillId="7" borderId="40" xfId="0" applyFont="1" applyFill="1" applyBorder="1" applyAlignment="1">
      <alignment horizontal="center"/>
    </xf>
    <xf numFmtId="0" fontId="7" fillId="7" borderId="41" xfId="0" applyFont="1" applyFill="1" applyBorder="1" applyAlignment="1">
      <alignment horizontal="center"/>
    </xf>
    <xf numFmtId="0" fontId="0" fillId="0" borderId="18" xfId="0" applyBorder="1"/>
    <xf numFmtId="0" fontId="5" fillId="0" borderId="19" xfId="2" applyBorder="1"/>
    <xf numFmtId="0" fontId="5" fillId="0" borderId="23" xfId="2" applyBorder="1"/>
    <xf numFmtId="0" fontId="13" fillId="6" borderId="24"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8" fillId="2" borderId="34" xfId="0" applyFont="1" applyFill="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2" fontId="0" fillId="0" borderId="29" xfId="0" applyNumberFormat="1" applyBorder="1" applyAlignment="1">
      <alignment horizontal="center" vertical="center"/>
    </xf>
    <xf numFmtId="2" fontId="0" fillId="0" borderId="32" xfId="0" applyNumberFormat="1" applyBorder="1" applyAlignment="1">
      <alignment horizontal="center" vertical="center"/>
    </xf>
    <xf numFmtId="2" fontId="0" fillId="0" borderId="26" xfId="0" applyNumberFormat="1" applyBorder="1" applyAlignment="1">
      <alignment horizontal="center" vertical="center"/>
    </xf>
    <xf numFmtId="0" fontId="0" fillId="0" borderId="24" xfId="0" applyBorder="1"/>
    <xf numFmtId="0" fontId="0" fillId="0" borderId="27" xfId="0" applyBorder="1"/>
    <xf numFmtId="2" fontId="0" fillId="0" borderId="33" xfId="0" applyNumberFormat="1" applyBorder="1" applyAlignment="1">
      <alignment horizontal="center" vertical="center"/>
    </xf>
    <xf numFmtId="2" fontId="0" fillId="0" borderId="39" xfId="0" applyNumberFormat="1" applyBorder="1" applyAlignment="1">
      <alignment horizontal="center" vertical="center"/>
    </xf>
    <xf numFmtId="2" fontId="0" fillId="0" borderId="38" xfId="0" applyNumberFormat="1" applyBorder="1" applyAlignment="1">
      <alignment horizontal="center" vertical="center"/>
    </xf>
    <xf numFmtId="2" fontId="0" fillId="0" borderId="60" xfId="0" applyNumberFormat="1"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0" fontId="16" fillId="9" borderId="34" xfId="0" applyFont="1" applyFill="1" applyBorder="1" applyAlignment="1">
      <alignment horizontal="center" vertical="center" wrapText="1"/>
    </xf>
    <xf numFmtId="0" fontId="0" fillId="0" borderId="28" xfId="0" applyBorder="1"/>
    <xf numFmtId="0" fontId="0" fillId="0" borderId="74" xfId="0" applyBorder="1"/>
    <xf numFmtId="2" fontId="18" fillId="10" borderId="34" xfId="0" applyNumberFormat="1" applyFont="1" applyFill="1" applyBorder="1" applyAlignment="1">
      <alignment horizontal="center" vertical="center" wrapText="1"/>
    </xf>
    <xf numFmtId="2" fontId="0" fillId="0" borderId="77" xfId="0" applyNumberFormat="1" applyBorder="1" applyAlignment="1">
      <alignment horizontal="center" vertical="center"/>
    </xf>
    <xf numFmtId="0" fontId="3" fillId="4" borderId="80" xfId="0" applyFont="1" applyFill="1" applyBorder="1" applyAlignment="1">
      <alignment horizontal="center" vertical="center"/>
    </xf>
    <xf numFmtId="0" fontId="10" fillId="0" borderId="37" xfId="0" applyFont="1" applyBorder="1" applyAlignment="1" applyProtection="1">
      <alignment horizontal="left" vertical="center" wrapText="1"/>
      <protection locked="0"/>
    </xf>
    <xf numFmtId="0" fontId="7" fillId="10" borderId="72" xfId="0" applyFont="1" applyFill="1" applyBorder="1"/>
    <xf numFmtId="0" fontId="7" fillId="10" borderId="73" xfId="0" applyFont="1" applyFill="1" applyBorder="1"/>
    <xf numFmtId="0" fontId="19" fillId="0" borderId="0" xfId="0" applyFont="1" applyAlignment="1">
      <alignment vertical="center"/>
    </xf>
    <xf numFmtId="0" fontId="19" fillId="0" borderId="0" xfId="0" applyFont="1"/>
    <xf numFmtId="0" fontId="20" fillId="4" borderId="88" xfId="0" applyFont="1" applyFill="1" applyBorder="1" applyAlignment="1">
      <alignment horizontal="center" vertical="center" wrapText="1" readingOrder="1"/>
    </xf>
    <xf numFmtId="0" fontId="21" fillId="11" borderId="91" xfId="0" applyFont="1" applyFill="1" applyBorder="1" applyAlignment="1">
      <alignment horizontal="center" vertical="center" wrapText="1" readingOrder="1"/>
    </xf>
    <xf numFmtId="0" fontId="21" fillId="12" borderId="93" xfId="0" applyFont="1" applyFill="1" applyBorder="1" applyAlignment="1">
      <alignment horizontal="center" vertical="center" wrapText="1" readingOrder="1"/>
    </xf>
    <xf numFmtId="0" fontId="23" fillId="0" borderId="0" xfId="2" applyFont="1" applyAlignment="1"/>
    <xf numFmtId="0" fontId="24" fillId="0" borderId="0" xfId="2" applyFont="1" applyAlignment="1">
      <alignment vertical="center"/>
    </xf>
    <xf numFmtId="0" fontId="13" fillId="0" borderId="0" xfId="0" applyFont="1" applyAlignment="1">
      <alignment vertical="center"/>
    </xf>
    <xf numFmtId="0" fontId="19" fillId="0" borderId="0" xfId="0" applyFont="1" applyAlignment="1">
      <alignment horizontal="right" vertical="center"/>
    </xf>
    <xf numFmtId="0" fontId="5" fillId="0" borderId="0" xfId="2"/>
    <xf numFmtId="164" fontId="19" fillId="0" borderId="0" xfId="0" applyNumberFormat="1" applyFont="1" applyAlignment="1">
      <alignment vertical="center"/>
    </xf>
    <xf numFmtId="0" fontId="0" fillId="0" borderId="0" xfId="0" applyProtection="1">
      <protection locked="0"/>
    </xf>
    <xf numFmtId="164" fontId="8" fillId="2" borderId="36" xfId="0" applyNumberFormat="1" applyFont="1" applyFill="1" applyBorder="1" applyAlignment="1">
      <alignment horizontal="left" vertical="center" wrapText="1"/>
    </xf>
    <xf numFmtId="0" fontId="0" fillId="0" borderId="99" xfId="0" applyBorder="1" applyAlignment="1">
      <alignment vertical="center"/>
    </xf>
    <xf numFmtId="164" fontId="10" fillId="0" borderId="100" xfId="0" applyNumberFormat="1" applyFont="1" applyBorder="1" applyAlignment="1">
      <alignment horizontal="center" vertical="center"/>
    </xf>
    <xf numFmtId="164" fontId="10" fillId="0" borderId="101" xfId="0" applyNumberFormat="1" applyFont="1" applyBorder="1" applyAlignment="1">
      <alignment horizontal="center" vertical="center"/>
    </xf>
    <xf numFmtId="0" fontId="27" fillId="20" borderId="4" xfId="0" applyFont="1" applyFill="1" applyBorder="1" applyAlignment="1">
      <alignment horizontal="right"/>
    </xf>
    <xf numFmtId="2" fontId="28" fillId="20" borderId="55" xfId="0" applyNumberFormat="1" applyFont="1" applyFill="1" applyBorder="1" applyAlignment="1">
      <alignment horizontal="center" vertical="center"/>
    </xf>
    <xf numFmtId="2" fontId="28" fillId="20" borderId="56" xfId="0" applyNumberFormat="1" applyFont="1" applyFill="1" applyBorder="1" applyAlignment="1">
      <alignment horizontal="center" vertical="center"/>
    </xf>
    <xf numFmtId="0" fontId="29" fillId="20" borderId="45" xfId="0" applyFont="1" applyFill="1" applyBorder="1" applyAlignment="1">
      <alignment horizontal="center" vertical="center" wrapText="1"/>
    </xf>
    <xf numFmtId="0" fontId="29" fillId="20" borderId="59" xfId="0" applyFont="1" applyFill="1" applyBorder="1" applyAlignment="1">
      <alignment horizontal="center" vertical="center" wrapText="1"/>
    </xf>
    <xf numFmtId="0" fontId="29" fillId="20" borderId="64" xfId="0" applyFont="1" applyFill="1" applyBorder="1" applyAlignment="1">
      <alignment horizontal="center" vertical="center" wrapText="1"/>
    </xf>
    <xf numFmtId="0" fontId="29" fillId="20" borderId="53" xfId="0" applyFont="1" applyFill="1" applyBorder="1" applyAlignment="1">
      <alignment horizontal="center" vertical="center" wrapText="1"/>
    </xf>
    <xf numFmtId="0" fontId="31" fillId="20" borderId="43" xfId="0" applyFont="1" applyFill="1" applyBorder="1" applyAlignment="1">
      <alignment horizontal="center" vertical="center" wrapText="1"/>
    </xf>
    <xf numFmtId="0" fontId="29" fillId="20" borderId="71" xfId="0" applyFont="1" applyFill="1" applyBorder="1" applyAlignment="1">
      <alignment horizontal="center" vertical="center" wrapText="1"/>
    </xf>
    <xf numFmtId="0" fontId="9" fillId="0" borderId="35"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42" xfId="0" applyFont="1" applyBorder="1" applyAlignment="1">
      <alignment horizontal="center" vertical="center" wrapText="1"/>
    </xf>
    <xf numFmtId="0" fontId="9" fillId="0" borderId="42" xfId="0" applyFont="1" applyBorder="1" applyAlignment="1" applyProtection="1">
      <alignment horizontal="center" vertical="center" wrapText="1"/>
      <protection locked="0"/>
    </xf>
    <xf numFmtId="0" fontId="10" fillId="0" borderId="71" xfId="0" applyFont="1" applyBorder="1" applyAlignment="1" applyProtection="1">
      <alignment horizontal="left" vertical="center" wrapText="1"/>
      <protection locked="0"/>
    </xf>
    <xf numFmtId="0" fontId="11" fillId="0" borderId="42"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9" fillId="0" borderId="43" xfId="0" applyFont="1" applyBorder="1" applyAlignment="1">
      <alignment horizontal="center" vertical="center" wrapText="1"/>
    </xf>
    <xf numFmtId="0" fontId="10" fillId="0" borderId="70" xfId="0" applyFont="1" applyBorder="1" applyAlignment="1" applyProtection="1">
      <alignment horizontal="left" vertical="center" wrapText="1"/>
      <protection locked="0"/>
    </xf>
    <xf numFmtId="2" fontId="18" fillId="10" borderId="43" xfId="0" applyNumberFormat="1" applyFont="1" applyFill="1" applyBorder="1" applyAlignment="1">
      <alignment horizontal="center" vertical="center" wrapText="1"/>
    </xf>
    <xf numFmtId="0" fontId="16" fillId="9" borderId="42" xfId="0" applyFont="1" applyFill="1" applyBorder="1" applyAlignment="1" applyProtection="1">
      <alignment horizontal="center" vertical="center" wrapText="1"/>
      <protection locked="0"/>
    </xf>
    <xf numFmtId="0" fontId="16" fillId="8" borderId="43" xfId="0" applyFont="1" applyFill="1" applyBorder="1" applyAlignment="1">
      <alignment horizontal="center" vertical="center" wrapText="1"/>
    </xf>
    <xf numFmtId="0" fontId="16" fillId="23" borderId="42" xfId="0" applyFont="1" applyFill="1" applyBorder="1" applyAlignment="1" applyProtection="1">
      <alignment horizontal="center" vertical="center" wrapText="1"/>
      <protection locked="0"/>
    </xf>
    <xf numFmtId="0" fontId="0" fillId="0" borderId="42" xfId="0" applyBorder="1" applyProtection="1">
      <protection locked="0"/>
    </xf>
    <xf numFmtId="0" fontId="16" fillId="9" borderId="35" xfId="0" applyFont="1" applyFill="1" applyBorder="1" applyAlignment="1" applyProtection="1">
      <alignment horizontal="center" vertical="center" wrapText="1"/>
      <protection locked="0"/>
    </xf>
    <xf numFmtId="0" fontId="9" fillId="8" borderId="42" xfId="0" applyFont="1" applyFill="1" applyBorder="1" applyAlignment="1" applyProtection="1">
      <alignment horizontal="center" vertical="center" wrapText="1"/>
      <protection locked="0"/>
    </xf>
    <xf numFmtId="0" fontId="16" fillId="8" borderId="42" xfId="0" applyFont="1" applyFill="1" applyBorder="1" applyAlignment="1" applyProtection="1">
      <alignment horizontal="center" vertical="center" wrapText="1"/>
      <protection locked="0"/>
    </xf>
    <xf numFmtId="0" fontId="11" fillId="8" borderId="42" xfId="0" applyFont="1" applyFill="1" applyBorder="1" applyAlignment="1" applyProtection="1">
      <alignment horizontal="center" vertical="center" wrapText="1"/>
      <protection locked="0"/>
    </xf>
    <xf numFmtId="0" fontId="9" fillId="8" borderId="43" xfId="0" applyFont="1" applyFill="1" applyBorder="1" applyAlignment="1">
      <alignment horizontal="center" vertical="center" wrapText="1"/>
    </xf>
    <xf numFmtId="0" fontId="16" fillId="8" borderId="43" xfId="0" applyFont="1" applyFill="1" applyBorder="1" applyAlignment="1" applyProtection="1">
      <alignment horizontal="center" vertical="center" wrapText="1"/>
      <protection locked="0"/>
    </xf>
    <xf numFmtId="0" fontId="9" fillId="8" borderId="43"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6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12" xfId="0" applyFont="1" applyBorder="1" applyAlignment="1" applyProtection="1">
      <alignment horizontal="center" vertical="center" wrapText="1"/>
      <protection locked="0"/>
    </xf>
    <xf numFmtId="0" fontId="8" fillId="2" borderId="35" xfId="0" applyFont="1" applyFill="1" applyBorder="1" applyAlignment="1">
      <alignment horizontal="center" vertical="center" wrapText="1"/>
    </xf>
    <xf numFmtId="0" fontId="8" fillId="2" borderId="35" xfId="0" applyFont="1" applyFill="1" applyBorder="1" applyAlignment="1" applyProtection="1">
      <alignment horizontal="center" vertical="center" wrapText="1"/>
      <protection locked="0"/>
    </xf>
    <xf numFmtId="0" fontId="9" fillId="0" borderId="120" xfId="0" applyFont="1" applyBorder="1" applyAlignment="1" applyProtection="1">
      <alignment horizontal="center" vertical="center" wrapText="1"/>
      <protection locked="0"/>
    </xf>
    <xf numFmtId="0" fontId="9" fillId="0" borderId="124" xfId="0" applyFont="1" applyBorder="1" applyAlignment="1" applyProtection="1">
      <alignment horizontal="center" vertical="center" wrapText="1"/>
      <protection locked="0"/>
    </xf>
    <xf numFmtId="0" fontId="9" fillId="0" borderId="125"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0" borderId="126"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127" xfId="0" applyFont="1" applyBorder="1" applyAlignment="1" applyProtection="1">
      <alignment horizontal="center" vertical="center" wrapText="1"/>
      <protection locked="0"/>
    </xf>
    <xf numFmtId="0" fontId="16" fillId="9" borderId="50" xfId="0" applyFont="1" applyFill="1" applyBorder="1" applyAlignment="1" applyProtection="1">
      <alignment horizontal="center" vertical="center" wrapText="1"/>
      <protection locked="0"/>
    </xf>
    <xf numFmtId="0" fontId="9" fillId="0" borderId="69" xfId="0" applyFont="1" applyBorder="1" applyAlignment="1" applyProtection="1">
      <alignment horizontal="center" vertical="center" wrapText="1"/>
      <protection locked="0"/>
    </xf>
    <xf numFmtId="0" fontId="16" fillId="9" borderId="69"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4" fillId="0" borderId="69" xfId="0" applyFont="1" applyBorder="1" applyAlignment="1">
      <alignment horizontal="center" vertical="center" wrapText="1"/>
    </xf>
    <xf numFmtId="0" fontId="0" fillId="0" borderId="111" xfId="0" applyBorder="1" applyProtection="1">
      <protection locked="0"/>
    </xf>
    <xf numFmtId="0" fontId="9" fillId="8" borderId="42" xfId="0" applyFont="1" applyFill="1" applyBorder="1" applyAlignment="1">
      <alignment horizontal="center" vertical="center" wrapText="1"/>
    </xf>
    <xf numFmtId="0" fontId="16" fillId="9" borderId="110" xfId="0" applyFont="1" applyFill="1" applyBorder="1" applyAlignment="1" applyProtection="1">
      <alignment horizontal="center" vertical="center" wrapText="1"/>
      <protection locked="0"/>
    </xf>
    <xf numFmtId="0" fontId="9" fillId="0" borderId="109" xfId="0" applyFont="1" applyBorder="1" applyAlignment="1" applyProtection="1">
      <alignment horizontal="center" vertical="center" wrapText="1"/>
      <protection locked="0"/>
    </xf>
    <xf numFmtId="0" fontId="16" fillId="9" borderId="9" xfId="0" applyFont="1" applyFill="1" applyBorder="1" applyAlignment="1" applyProtection="1">
      <alignment horizontal="center" vertical="center" wrapText="1"/>
      <protection locked="0"/>
    </xf>
    <xf numFmtId="0" fontId="0" fillId="0" borderId="135" xfId="0" applyBorder="1"/>
    <xf numFmtId="0" fontId="9" fillId="0" borderId="115" xfId="0" applyFont="1" applyBorder="1" applyAlignment="1" applyProtection="1">
      <alignment horizontal="center" vertical="center" wrapText="1"/>
      <protection locked="0"/>
    </xf>
    <xf numFmtId="0" fontId="9" fillId="0" borderId="137" xfId="0" applyFont="1" applyBorder="1" applyAlignment="1" applyProtection="1">
      <alignment horizontal="center" vertical="center" wrapText="1"/>
      <protection locked="0"/>
    </xf>
    <xf numFmtId="0" fontId="0" fillId="0" borderId="139" xfId="0" applyBorder="1"/>
    <xf numFmtId="0" fontId="0" fillId="0" borderId="98" xfId="0" applyBorder="1"/>
    <xf numFmtId="2" fontId="0" fillId="0" borderId="0" xfId="0" applyNumberFormat="1"/>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40" xfId="0" applyFont="1" applyBorder="1" applyAlignment="1">
      <alignment horizontal="center" vertical="center" wrapText="1"/>
    </xf>
    <xf numFmtId="0" fontId="10" fillId="0" borderId="116" xfId="0" applyFont="1" applyBorder="1" applyAlignment="1">
      <alignment horizontal="center" vertical="center" wrapText="1"/>
    </xf>
    <xf numFmtId="0" fontId="12" fillId="0" borderId="141" xfId="0" applyFont="1" applyBorder="1" applyAlignment="1">
      <alignment horizontal="center" vertical="center" wrapText="1"/>
    </xf>
    <xf numFmtId="0" fontId="29" fillId="21" borderId="54" xfId="0" applyFont="1" applyFill="1" applyBorder="1" applyAlignment="1">
      <alignment horizontal="center" vertical="center" wrapText="1"/>
    </xf>
    <xf numFmtId="0" fontId="29" fillId="21" borderId="59" xfId="0" applyFont="1" applyFill="1" applyBorder="1" applyAlignment="1">
      <alignment horizontal="center" vertical="center" wrapText="1"/>
    </xf>
    <xf numFmtId="0" fontId="29" fillId="21" borderId="58" xfId="0" applyFont="1" applyFill="1" applyBorder="1" applyAlignment="1">
      <alignment horizontal="center" vertical="center" wrapText="1"/>
    </xf>
    <xf numFmtId="0" fontId="29" fillId="21" borderId="46" xfId="0" applyFont="1" applyFill="1" applyBorder="1" applyAlignment="1">
      <alignment horizontal="center" vertical="center" wrapText="1"/>
    </xf>
    <xf numFmtId="2" fontId="28" fillId="21" borderId="55" xfId="0" applyNumberFormat="1" applyFont="1" applyFill="1" applyBorder="1" applyAlignment="1">
      <alignment horizontal="center" vertical="center"/>
    </xf>
    <xf numFmtId="2" fontId="28" fillId="21" borderId="56" xfId="0" applyNumberFormat="1" applyFont="1" applyFill="1" applyBorder="1" applyAlignment="1">
      <alignment horizontal="center" vertical="center"/>
    </xf>
    <xf numFmtId="2" fontId="28" fillId="21" borderId="57" xfId="0" applyNumberFormat="1" applyFont="1" applyFill="1" applyBorder="1" applyAlignment="1">
      <alignment horizontal="center" vertical="center"/>
    </xf>
    <xf numFmtId="0" fontId="29" fillId="22" borderId="64" xfId="0" applyFont="1" applyFill="1" applyBorder="1" applyAlignment="1">
      <alignment horizontal="center" vertical="center" wrapText="1"/>
    </xf>
    <xf numFmtId="0" fontId="29" fillId="22" borderId="63" xfId="0" applyFont="1" applyFill="1" applyBorder="1" applyAlignment="1">
      <alignment horizontal="center" vertical="center" wrapText="1"/>
    </xf>
    <xf numFmtId="0" fontId="29" fillId="22" borderId="59" xfId="0" applyFont="1" applyFill="1" applyBorder="1" applyAlignment="1">
      <alignment horizontal="center" vertical="center" wrapText="1"/>
    </xf>
    <xf numFmtId="0" fontId="29" fillId="22" borderId="53" xfId="0" applyFont="1" applyFill="1" applyBorder="1" applyAlignment="1">
      <alignment horizontal="center" vertical="center" wrapText="1"/>
    </xf>
    <xf numFmtId="0" fontId="29" fillId="22" borderId="24" xfId="0" applyFont="1" applyFill="1" applyBorder="1" applyAlignment="1">
      <alignment horizontal="center" vertical="center" wrapText="1"/>
    </xf>
    <xf numFmtId="2" fontId="28" fillId="22" borderId="55" xfId="0" applyNumberFormat="1" applyFont="1" applyFill="1" applyBorder="1" applyAlignment="1">
      <alignment horizontal="center" vertical="center"/>
    </xf>
    <xf numFmtId="0" fontId="29" fillId="22" borderId="27" xfId="0" applyFont="1" applyFill="1" applyBorder="1" applyAlignment="1">
      <alignment horizontal="center" vertical="center" wrapText="1"/>
    </xf>
    <xf numFmtId="2" fontId="28" fillId="22" borderId="56" xfId="0" applyNumberFormat="1" applyFont="1" applyFill="1" applyBorder="1" applyAlignment="1">
      <alignment horizontal="center" vertical="center"/>
    </xf>
    <xf numFmtId="0" fontId="29" fillId="22" borderId="30" xfId="0" applyFont="1" applyFill="1" applyBorder="1" applyAlignment="1">
      <alignment horizontal="center" vertical="center" wrapText="1"/>
    </xf>
    <xf numFmtId="2" fontId="28" fillId="22" borderId="57" xfId="0" applyNumberFormat="1" applyFont="1" applyFill="1" applyBorder="1" applyAlignment="1">
      <alignment horizontal="center" vertical="center"/>
    </xf>
    <xf numFmtId="0" fontId="35" fillId="2" borderId="146" xfId="0" applyFont="1" applyFill="1" applyBorder="1" applyAlignment="1" applyProtection="1">
      <alignment horizontal="center" vertical="center" wrapText="1"/>
      <protection locked="0"/>
    </xf>
    <xf numFmtId="0" fontId="0" fillId="0" borderId="30" xfId="0" applyBorder="1"/>
    <xf numFmtId="2" fontId="28" fillId="20" borderId="147" xfId="0" applyNumberFormat="1" applyFont="1" applyFill="1" applyBorder="1" applyAlignment="1">
      <alignment horizontal="center" vertical="center"/>
    </xf>
    <xf numFmtId="0" fontId="10" fillId="0" borderId="149" xfId="0" applyFont="1" applyBorder="1" applyAlignment="1" applyProtection="1">
      <alignment horizontal="left" vertical="center" wrapText="1"/>
      <protection locked="0"/>
    </xf>
    <xf numFmtId="0" fontId="37" fillId="0" borderId="150" xfId="0" applyFont="1" applyBorder="1" applyAlignment="1">
      <alignment vertical="center"/>
    </xf>
    <xf numFmtId="2" fontId="37" fillId="0" borderId="150" xfId="0" applyNumberFormat="1"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left" vertical="center" wrapText="1"/>
    </xf>
    <xf numFmtId="0" fontId="39" fillId="23" borderId="34" xfId="0" applyFont="1" applyFill="1" applyBorder="1" applyAlignment="1">
      <alignment vertical="center" wrapText="1"/>
    </xf>
    <xf numFmtId="0" fontId="41" fillId="0" borderId="35" xfId="0" applyFont="1" applyBorder="1" applyAlignment="1">
      <alignment vertical="center" wrapText="1"/>
    </xf>
    <xf numFmtId="0" fontId="41" fillId="0" borderId="34" xfId="0" applyFont="1" applyBorder="1" applyAlignment="1">
      <alignment vertical="center" wrapText="1"/>
    </xf>
    <xf numFmtId="0" fontId="42" fillId="8" borderId="134" xfId="0" applyFont="1" applyFill="1" applyBorder="1" applyAlignment="1">
      <alignment vertical="center" wrapText="1"/>
    </xf>
    <xf numFmtId="0" fontId="39" fillId="9" borderId="132" xfId="0" applyFont="1" applyFill="1" applyBorder="1" applyAlignment="1">
      <alignment vertical="center" wrapText="1"/>
    </xf>
    <xf numFmtId="0" fontId="39" fillId="9" borderId="134" xfId="0" applyFont="1" applyFill="1" applyBorder="1" applyAlignment="1">
      <alignment horizontal="left" vertical="center" wrapText="1"/>
    </xf>
    <xf numFmtId="0" fontId="9" fillId="0" borderId="68" xfId="0" applyFont="1" applyBorder="1" applyAlignment="1" applyProtection="1">
      <alignment horizontal="center" vertical="center" wrapText="1"/>
      <protection locked="0"/>
    </xf>
    <xf numFmtId="0" fontId="9" fillId="0" borderId="162" xfId="0" applyFont="1" applyBorder="1" applyAlignment="1" applyProtection="1">
      <alignment horizontal="center" vertical="center" wrapText="1"/>
      <protection locked="0"/>
    </xf>
    <xf numFmtId="0" fontId="16" fillId="8" borderId="162" xfId="0" applyFont="1" applyFill="1" applyBorder="1" applyAlignment="1" applyProtection="1">
      <alignment horizontal="center" vertical="center" wrapText="1"/>
      <protection locked="0"/>
    </xf>
    <xf numFmtId="0" fontId="32" fillId="0" borderId="120" xfId="0" applyFont="1" applyBorder="1" applyAlignment="1" applyProtection="1">
      <alignment horizontal="center" vertical="center" wrapText="1"/>
      <protection locked="0"/>
    </xf>
    <xf numFmtId="0" fontId="32" fillId="0" borderId="69" xfId="0" applyFont="1" applyBorder="1" applyAlignment="1" applyProtection="1">
      <alignment horizontal="center" vertical="center" wrapText="1"/>
      <protection locked="0"/>
    </xf>
    <xf numFmtId="0" fontId="11" fillId="0" borderId="162" xfId="0" applyFont="1" applyBorder="1" applyAlignment="1" applyProtection="1">
      <alignment horizontal="center" vertical="center" wrapText="1"/>
      <protection locked="0"/>
    </xf>
    <xf numFmtId="0" fontId="8" fillId="2" borderId="148" xfId="0" applyFont="1" applyFill="1" applyBorder="1" applyAlignment="1">
      <alignment horizontal="right" vertical="center" wrapText="1"/>
    </xf>
    <xf numFmtId="0" fontId="49" fillId="0" borderId="0" xfId="0" applyFont="1" applyAlignment="1">
      <alignment vertical="center"/>
    </xf>
    <xf numFmtId="0" fontId="1" fillId="0" borderId="167" xfId="0" applyFont="1" applyBorder="1" applyAlignment="1">
      <alignment horizontal="left" vertical="center" wrapText="1"/>
    </xf>
    <xf numFmtId="0" fontId="51" fillId="4" borderId="89" xfId="0" applyFont="1" applyFill="1" applyBorder="1" applyAlignment="1">
      <alignment horizontal="left" vertical="center" wrapText="1" readingOrder="1"/>
    </xf>
    <xf numFmtId="0" fontId="8" fillId="2" borderId="36" xfId="0" applyFont="1" applyFill="1" applyBorder="1" applyAlignment="1">
      <alignment horizontal="right" vertical="center" wrapText="1"/>
    </xf>
    <xf numFmtId="0" fontId="42" fillId="0" borderId="34" xfId="0" applyFont="1" applyBorder="1" applyAlignment="1">
      <alignment vertical="center" wrapText="1"/>
    </xf>
    <xf numFmtId="0" fontId="42" fillId="0" borderId="0" xfId="0" applyFont="1" applyAlignment="1">
      <alignment vertical="center" wrapText="1"/>
    </xf>
    <xf numFmtId="0" fontId="42" fillId="0" borderId="35" xfId="0" applyFont="1" applyBorder="1" applyAlignment="1">
      <alignment vertical="center" wrapText="1"/>
    </xf>
    <xf numFmtId="0" fontId="42" fillId="0" borderId="42" xfId="0" applyFont="1" applyBorder="1" applyAlignment="1">
      <alignment vertical="center" wrapText="1"/>
    </xf>
    <xf numFmtId="0" fontId="39" fillId="23" borderId="132" xfId="0" applyFont="1" applyFill="1" applyBorder="1" applyAlignment="1">
      <alignment vertical="center" wrapText="1"/>
    </xf>
    <xf numFmtId="0" fontId="42" fillId="0" borderId="7" xfId="0" applyFont="1" applyBorder="1" applyAlignment="1">
      <alignment vertical="center" wrapText="1"/>
    </xf>
    <xf numFmtId="0" fontId="54" fillId="9" borderId="35" xfId="0" applyFont="1" applyFill="1" applyBorder="1" applyAlignment="1">
      <alignment vertical="center" wrapText="1"/>
    </xf>
    <xf numFmtId="0" fontId="39" fillId="23" borderId="131" xfId="0" applyFont="1" applyFill="1" applyBorder="1" applyAlignment="1">
      <alignment vertical="center" wrapText="1"/>
    </xf>
    <xf numFmtId="0" fontId="42" fillId="0" borderId="132" xfId="0" applyFont="1" applyBorder="1" applyAlignment="1">
      <alignment vertical="center" wrapText="1"/>
    </xf>
    <xf numFmtId="0" fontId="54" fillId="23" borderId="34" xfId="0" applyFont="1" applyFill="1" applyBorder="1" applyAlignment="1">
      <alignment vertical="center" wrapText="1"/>
    </xf>
    <xf numFmtId="0" fontId="54" fillId="9" borderId="133" xfId="0" applyFont="1" applyFill="1" applyBorder="1" applyAlignment="1">
      <alignment vertical="center" wrapText="1"/>
    </xf>
    <xf numFmtId="0" fontId="54" fillId="9" borderId="43" xfId="0" applyFont="1" applyFill="1" applyBorder="1" applyAlignment="1">
      <alignment vertical="center" wrapText="1"/>
    </xf>
    <xf numFmtId="0" fontId="54" fillId="23" borderId="35" xfId="0" applyFont="1" applyFill="1" applyBorder="1" applyAlignment="1">
      <alignment vertical="center" wrapText="1"/>
    </xf>
    <xf numFmtId="0" fontId="42" fillId="0" borderId="133" xfId="0" applyFont="1" applyBorder="1" applyAlignment="1">
      <alignment vertical="center" wrapText="1"/>
    </xf>
    <xf numFmtId="0" fontId="54" fillId="24" borderId="35" xfId="0" applyFont="1" applyFill="1" applyBorder="1" applyAlignment="1">
      <alignment vertical="center" wrapText="1"/>
    </xf>
    <xf numFmtId="0" fontId="9" fillId="0" borderId="172" xfId="0" applyFont="1" applyBorder="1" applyAlignment="1" applyProtection="1">
      <alignment horizontal="center" vertical="center" wrapText="1"/>
      <protection locked="0"/>
    </xf>
    <xf numFmtId="0" fontId="42" fillId="0" borderId="134" xfId="0" applyFont="1" applyBorder="1" applyAlignment="1">
      <alignment vertical="center" wrapText="1"/>
    </xf>
    <xf numFmtId="0" fontId="42" fillId="0" borderId="35" xfId="0" applyFont="1" applyBorder="1" applyAlignment="1">
      <alignment horizontal="left" vertical="center" wrapText="1"/>
    </xf>
    <xf numFmtId="0" fontId="39" fillId="9" borderId="34" xfId="0" applyFont="1" applyFill="1" applyBorder="1" applyAlignment="1">
      <alignment vertical="center" wrapText="1"/>
    </xf>
    <xf numFmtId="0" fontId="42" fillId="0" borderId="134" xfId="0" applyFont="1" applyBorder="1" applyAlignment="1">
      <alignment horizontal="left" vertical="center" wrapText="1"/>
    </xf>
    <xf numFmtId="0" fontId="42" fillId="0" borderId="43" xfId="0" applyFont="1" applyBorder="1" applyAlignment="1">
      <alignment vertical="center" wrapText="1"/>
    </xf>
    <xf numFmtId="0" fontId="54" fillId="23" borderId="134" xfId="0" applyFont="1" applyFill="1" applyBorder="1" applyAlignment="1">
      <alignment vertical="center" wrapText="1"/>
    </xf>
    <xf numFmtId="0" fontId="54" fillId="23" borderId="132" xfId="0" applyFont="1" applyFill="1" applyBorder="1" applyAlignment="1">
      <alignment vertical="center" wrapText="1"/>
    </xf>
    <xf numFmtId="0" fontId="39" fillId="9" borderId="35" xfId="0" applyFont="1" applyFill="1" applyBorder="1" applyAlignment="1">
      <alignment vertical="center" wrapText="1"/>
    </xf>
    <xf numFmtId="0" fontId="42" fillId="0" borderId="131" xfId="0" applyFont="1" applyBorder="1" applyAlignment="1">
      <alignment vertical="center" wrapText="1"/>
    </xf>
    <xf numFmtId="0" fontId="54" fillId="9" borderId="134" xfId="0" applyFont="1" applyFill="1" applyBorder="1" applyAlignment="1">
      <alignment vertical="center" wrapText="1"/>
    </xf>
    <xf numFmtId="0" fontId="54" fillId="9" borderId="132" xfId="0" applyFont="1" applyFill="1" applyBorder="1" applyAlignment="1">
      <alignment vertical="center" wrapText="1"/>
    </xf>
    <xf numFmtId="0" fontId="39" fillId="9" borderId="35" xfId="0" applyFont="1" applyFill="1" applyBorder="1" applyAlignment="1">
      <alignment horizontal="left" vertical="center" wrapText="1"/>
    </xf>
    <xf numFmtId="0" fontId="42" fillId="0" borderId="133" xfId="0" applyFont="1" applyBorder="1" applyAlignment="1">
      <alignment horizontal="left" vertical="center" wrapText="1"/>
    </xf>
    <xf numFmtId="0" fontId="42" fillId="0" borderId="43" xfId="0" applyFont="1" applyBorder="1" applyAlignment="1">
      <alignment horizontal="left" vertical="center" wrapText="1"/>
    </xf>
    <xf numFmtId="0" fontId="42" fillId="0" borderId="42" xfId="0" applyFont="1" applyBorder="1" applyAlignment="1">
      <alignment horizontal="left" vertical="center" wrapText="1"/>
    </xf>
    <xf numFmtId="0" fontId="42" fillId="0" borderId="132" xfId="0" applyFont="1" applyBorder="1" applyAlignment="1">
      <alignment horizontal="left" vertical="center" wrapText="1"/>
    </xf>
    <xf numFmtId="0" fontId="42" fillId="0" borderId="142" xfId="0" applyFont="1" applyBorder="1" applyAlignment="1">
      <alignment horizontal="left" vertical="center" wrapText="1"/>
    </xf>
    <xf numFmtId="0" fontId="54" fillId="9" borderId="131" xfId="0" applyFont="1" applyFill="1" applyBorder="1" applyAlignment="1">
      <alignment vertical="center" wrapText="1"/>
    </xf>
    <xf numFmtId="0" fontId="42" fillId="8" borderId="42" xfId="0" applyFont="1" applyFill="1" applyBorder="1" applyAlignment="1">
      <alignment vertical="center" wrapText="1"/>
    </xf>
    <xf numFmtId="0" fontId="42" fillId="8" borderId="132" xfId="0" applyFont="1" applyFill="1" applyBorder="1" applyAlignment="1">
      <alignment vertical="center" wrapText="1"/>
    </xf>
    <xf numFmtId="0" fontId="42" fillId="8" borderId="133" xfId="0" applyFont="1" applyFill="1" applyBorder="1" applyAlignment="1">
      <alignment vertical="center" wrapText="1"/>
    </xf>
    <xf numFmtId="0" fontId="42" fillId="8" borderId="34" xfId="0" applyFont="1" applyFill="1" applyBorder="1" applyAlignment="1">
      <alignment vertical="center" wrapText="1"/>
    </xf>
    <xf numFmtId="0" fontId="42" fillId="8" borderId="43" xfId="0" applyFont="1" applyFill="1" applyBorder="1" applyAlignment="1">
      <alignment vertical="center" wrapText="1"/>
    </xf>
    <xf numFmtId="0" fontId="42" fillId="8" borderId="35" xfId="0" applyFont="1" applyFill="1" applyBorder="1" applyAlignment="1">
      <alignment vertical="center" wrapText="1"/>
    </xf>
    <xf numFmtId="0" fontId="39" fillId="9" borderId="43" xfId="0" applyFont="1" applyFill="1" applyBorder="1" applyAlignment="1">
      <alignment vertical="center" wrapText="1"/>
    </xf>
    <xf numFmtId="0" fontId="39" fillId="9" borderId="133" xfId="0" applyFont="1" applyFill="1" applyBorder="1" applyAlignment="1">
      <alignment vertical="center" wrapText="1"/>
    </xf>
    <xf numFmtId="0" fontId="54" fillId="9" borderId="42" xfId="0" applyFont="1" applyFill="1" applyBorder="1" applyAlignment="1">
      <alignment vertical="center" wrapText="1"/>
    </xf>
    <xf numFmtId="0" fontId="10" fillId="0" borderId="117" xfId="0" applyFont="1" applyBorder="1" applyAlignment="1">
      <alignment horizontal="center" vertical="center" wrapText="1"/>
    </xf>
    <xf numFmtId="0" fontId="41" fillId="0" borderId="173" xfId="0" applyFont="1" applyBorder="1" applyAlignment="1">
      <alignment vertical="center" wrapText="1"/>
    </xf>
    <xf numFmtId="0" fontId="42" fillId="0" borderId="117" xfId="0" applyFont="1" applyBorder="1" applyAlignment="1">
      <alignment vertical="center" wrapText="1"/>
    </xf>
    <xf numFmtId="0" fontId="42" fillId="0" borderId="116" xfId="0" applyFont="1" applyBorder="1" applyAlignment="1">
      <alignment vertical="center" wrapText="1"/>
    </xf>
    <xf numFmtId="0" fontId="39" fillId="9" borderId="136" xfId="0" applyFont="1" applyFill="1" applyBorder="1" applyAlignment="1">
      <alignment vertical="center" wrapText="1"/>
    </xf>
    <xf numFmtId="0" fontId="30" fillId="22" borderId="25" xfId="0" applyFont="1" applyFill="1" applyBorder="1" applyAlignment="1">
      <alignment vertical="center" wrapText="1"/>
    </xf>
    <xf numFmtId="0" fontId="30" fillId="22" borderId="28" xfId="0" applyFont="1" applyFill="1" applyBorder="1" applyAlignment="1">
      <alignment vertical="center" wrapText="1"/>
    </xf>
    <xf numFmtId="0" fontId="30" fillId="22" borderId="31" xfId="0" applyFont="1" applyFill="1" applyBorder="1" applyAlignment="1">
      <alignment vertical="center" wrapText="1"/>
    </xf>
    <xf numFmtId="0" fontId="0" fillId="8" borderId="0" xfId="0" applyFill="1" applyAlignment="1">
      <alignment wrapText="1"/>
    </xf>
    <xf numFmtId="0" fontId="7" fillId="8" borderId="175" xfId="0" applyFont="1" applyFill="1" applyBorder="1" applyAlignment="1">
      <alignment horizontal="center"/>
    </xf>
    <xf numFmtId="0" fontId="7" fillId="8" borderId="176" xfId="0" applyFont="1" applyFill="1" applyBorder="1" applyAlignment="1">
      <alignment horizontal="center"/>
    </xf>
    <xf numFmtId="0" fontId="0" fillId="8" borderId="177" xfId="0" applyFill="1" applyBorder="1" applyAlignment="1">
      <alignment wrapText="1"/>
    </xf>
    <xf numFmtId="0" fontId="0" fillId="8" borderId="178" xfId="0" applyFill="1" applyBorder="1" applyAlignment="1">
      <alignment wrapText="1"/>
    </xf>
    <xf numFmtId="0" fontId="29" fillId="21" borderId="24" xfId="0" applyFont="1" applyFill="1" applyBorder="1" applyAlignment="1">
      <alignment horizontal="center" vertical="center" wrapText="1"/>
    </xf>
    <xf numFmtId="0" fontId="30" fillId="21" borderId="78" xfId="0" applyFont="1" applyFill="1" applyBorder="1" applyAlignment="1">
      <alignment vertical="center" wrapText="1"/>
    </xf>
    <xf numFmtId="0" fontId="29" fillId="21" borderId="27" xfId="0" applyFont="1" applyFill="1" applyBorder="1" applyAlignment="1">
      <alignment horizontal="center" vertical="center" wrapText="1"/>
    </xf>
    <xf numFmtId="0" fontId="30" fillId="21" borderId="28" xfId="0" applyFont="1" applyFill="1" applyBorder="1" applyAlignment="1">
      <alignment vertical="center" wrapText="1"/>
    </xf>
    <xf numFmtId="0" fontId="30" fillId="21" borderId="28" xfId="0" applyFont="1" applyFill="1" applyBorder="1" applyAlignment="1">
      <alignment horizontal="left" vertical="center" wrapText="1"/>
    </xf>
    <xf numFmtId="0" fontId="29" fillId="21" borderId="30" xfId="0" applyFont="1" applyFill="1" applyBorder="1" applyAlignment="1">
      <alignment horizontal="center" vertical="center" wrapText="1"/>
    </xf>
    <xf numFmtId="0" fontId="30" fillId="21" borderId="31" xfId="0" applyFont="1" applyFill="1" applyBorder="1" applyAlignment="1">
      <alignment horizontal="left" vertical="center" wrapText="1"/>
    </xf>
    <xf numFmtId="0" fontId="1" fillId="4" borderId="39" xfId="0" applyFont="1" applyFill="1" applyBorder="1" applyAlignment="1">
      <alignment horizontal="center" vertical="center"/>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horizontal="left" vertical="center" wrapText="1"/>
    </xf>
    <xf numFmtId="0" fontId="11" fillId="0" borderId="34" xfId="0" applyFont="1" applyBorder="1" applyAlignment="1">
      <alignment vertical="center" wrapText="1"/>
    </xf>
    <xf numFmtId="0" fontId="11" fillId="8" borderId="43" xfId="0" applyFont="1" applyFill="1" applyBorder="1" applyAlignment="1">
      <alignment vertical="center" wrapText="1"/>
    </xf>
    <xf numFmtId="0" fontId="4" fillId="0" borderId="180" xfId="0" applyFont="1" applyBorder="1" applyAlignment="1">
      <alignment vertical="center"/>
    </xf>
    <xf numFmtId="0" fontId="4" fillId="0" borderId="183" xfId="0" applyFont="1" applyBorder="1" applyAlignment="1">
      <alignment vertical="center"/>
    </xf>
    <xf numFmtId="0" fontId="29" fillId="20" borderId="180" xfId="0" applyFont="1" applyFill="1" applyBorder="1" applyAlignment="1">
      <alignment horizontal="center" vertical="center" wrapText="1"/>
    </xf>
    <xf numFmtId="0" fontId="30" fillId="20" borderId="181" xfId="0" applyFont="1" applyFill="1" applyBorder="1" applyAlignment="1">
      <alignment vertical="center" wrapText="1"/>
    </xf>
    <xf numFmtId="2" fontId="28" fillId="20" borderId="186" xfId="0" applyNumberFormat="1" applyFont="1" applyFill="1" applyBorder="1" applyAlignment="1">
      <alignment horizontal="center" vertical="center"/>
    </xf>
    <xf numFmtId="0" fontId="29" fillId="20" borderId="101" xfId="0" applyFont="1" applyFill="1" applyBorder="1" applyAlignment="1">
      <alignment horizontal="center" vertical="center" wrapText="1"/>
    </xf>
    <xf numFmtId="0" fontId="30" fillId="20" borderId="82" xfId="0" applyFont="1" applyFill="1" applyBorder="1" applyAlignment="1">
      <alignment vertical="center" wrapText="1"/>
    </xf>
    <xf numFmtId="2" fontId="28" fillId="20" borderId="21" xfId="0" applyNumberFormat="1" applyFont="1" applyFill="1" applyBorder="1" applyAlignment="1">
      <alignment horizontal="center" vertical="center"/>
    </xf>
    <xf numFmtId="0" fontId="29" fillId="20" borderId="183" xfId="0" applyFont="1" applyFill="1" applyBorder="1" applyAlignment="1">
      <alignment horizontal="center" vertical="center" wrapText="1"/>
    </xf>
    <xf numFmtId="0" fontId="30" fillId="20" borderId="184" xfId="0" applyFont="1" applyFill="1" applyBorder="1" applyAlignment="1">
      <alignment vertical="center" wrapText="1"/>
    </xf>
    <xf numFmtId="2" fontId="28" fillId="20" borderId="187" xfId="0" applyNumberFormat="1" applyFont="1" applyFill="1" applyBorder="1" applyAlignment="1">
      <alignment horizontal="center" vertical="center"/>
    </xf>
    <xf numFmtId="0" fontId="4" fillId="0" borderId="181" xfId="0" applyFont="1" applyBorder="1" applyAlignment="1">
      <alignment horizontal="left" vertical="center"/>
    </xf>
    <xf numFmtId="0" fontId="10" fillId="0" borderId="82" xfId="0" applyFont="1" applyBorder="1" applyAlignment="1">
      <alignment horizontal="left" vertical="center"/>
    </xf>
    <xf numFmtId="0" fontId="10" fillId="0" borderId="102" xfId="0" applyFont="1" applyBorder="1" applyAlignment="1">
      <alignment horizontal="left" vertical="center"/>
    </xf>
    <xf numFmtId="0" fontId="4" fillId="4" borderId="44" xfId="0" applyFont="1" applyFill="1" applyBorder="1" applyAlignment="1">
      <alignment horizontal="center" vertical="center"/>
    </xf>
    <xf numFmtId="0" fontId="4" fillId="4" borderId="79" xfId="0" applyFont="1" applyFill="1" applyBorder="1" applyAlignment="1">
      <alignment horizontal="center" vertical="center"/>
    </xf>
    <xf numFmtId="0" fontId="4" fillId="4" borderId="45" xfId="0" applyFont="1" applyFill="1" applyBorder="1" applyAlignment="1">
      <alignment horizontal="center" vertical="center"/>
    </xf>
    <xf numFmtId="164" fontId="3" fillId="0" borderId="181" xfId="0" applyNumberFormat="1" applyFont="1" applyBorder="1" applyAlignment="1">
      <alignment horizontal="center" vertical="center"/>
    </xf>
    <xf numFmtId="164" fontId="3" fillId="0" borderId="182" xfId="0" applyNumberFormat="1" applyFont="1" applyBorder="1" applyAlignment="1">
      <alignment horizontal="center" vertical="center"/>
    </xf>
    <xf numFmtId="0" fontId="0" fillId="0" borderId="103" xfId="0" applyBorder="1" applyAlignment="1">
      <alignment horizontal="left" vertical="center"/>
    </xf>
    <xf numFmtId="0" fontId="0" fillId="0" borderId="104" xfId="0" applyBorder="1" applyAlignment="1">
      <alignment horizontal="left" vertical="center"/>
    </xf>
    <xf numFmtId="0" fontId="0" fillId="0" borderId="105" xfId="0" applyBorder="1" applyAlignment="1">
      <alignment horizontal="left" vertical="center"/>
    </xf>
    <xf numFmtId="0" fontId="45" fillId="0" borderId="0" xfId="0" applyFont="1" applyAlignment="1">
      <alignment horizontal="left"/>
    </xf>
    <xf numFmtId="0" fontId="1" fillId="0" borderId="0" xfId="0" applyFont="1" applyAlignment="1">
      <alignment horizontal="left"/>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10" fillId="0" borderId="108"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44" fillId="8" borderId="13" xfId="0" applyFont="1" applyFill="1" applyBorder="1" applyAlignment="1">
      <alignment horizontal="left" vertical="center" wrapText="1"/>
    </xf>
    <xf numFmtId="0" fontId="1" fillId="8" borderId="11" xfId="0" applyFont="1" applyFill="1" applyBorder="1" applyAlignment="1">
      <alignment horizontal="left" vertical="center"/>
    </xf>
    <xf numFmtId="0" fontId="1" fillId="8" borderId="16" xfId="0" applyFont="1" applyFill="1" applyBorder="1" applyAlignment="1">
      <alignment horizontal="left" vertical="center"/>
    </xf>
    <xf numFmtId="0" fontId="1" fillId="8" borderId="12" xfId="0" applyFont="1" applyFill="1" applyBorder="1" applyAlignment="1">
      <alignment horizontal="left" vertical="center"/>
    </xf>
    <xf numFmtId="0" fontId="1" fillId="8" borderId="0" xfId="0" applyFont="1" applyFill="1" applyAlignment="1">
      <alignment horizontal="left" vertical="center"/>
    </xf>
    <xf numFmtId="0" fontId="1" fillId="8" borderId="1" xfId="0" applyFont="1" applyFill="1" applyBorder="1" applyAlignment="1">
      <alignment horizontal="left" vertical="center"/>
    </xf>
    <xf numFmtId="0" fontId="1" fillId="8" borderId="14" xfId="0" applyFont="1" applyFill="1" applyBorder="1" applyAlignment="1">
      <alignment horizontal="left" vertical="center"/>
    </xf>
    <xf numFmtId="0" fontId="1" fillId="8" borderId="15" xfId="0" applyFont="1" applyFill="1" applyBorder="1" applyAlignment="1">
      <alignment horizontal="left" vertical="center"/>
    </xf>
    <xf numFmtId="0" fontId="1" fillId="8" borderId="17" xfId="0" applyFont="1" applyFill="1" applyBorder="1" applyAlignment="1">
      <alignment horizontal="left" vertical="center"/>
    </xf>
    <xf numFmtId="164" fontId="3" fillId="0" borderId="184" xfId="0" applyNumberFormat="1" applyFont="1" applyBorder="1" applyAlignment="1">
      <alignment horizontal="center" vertical="center" wrapText="1"/>
    </xf>
    <xf numFmtId="164" fontId="3" fillId="0" borderId="185" xfId="0" applyNumberFormat="1" applyFont="1" applyBorder="1" applyAlignment="1">
      <alignment horizontal="center" vertical="center" wrapText="1"/>
    </xf>
    <xf numFmtId="0" fontId="56" fillId="0" borderId="184" xfId="0" applyFont="1" applyBorder="1" applyAlignment="1">
      <alignment horizontal="left" vertical="center"/>
    </xf>
    <xf numFmtId="0" fontId="4" fillId="0" borderId="184" xfId="0" applyFont="1" applyBorder="1" applyAlignment="1">
      <alignment horizontal="left" vertical="center"/>
    </xf>
    <xf numFmtId="0" fontId="1" fillId="0" borderId="0" xfId="0" applyFont="1" applyAlignment="1">
      <alignment horizontal="left" vertical="center" wrapText="1"/>
    </xf>
    <xf numFmtId="0" fontId="25" fillId="13" borderId="6" xfId="0" applyFont="1" applyFill="1" applyBorder="1" applyAlignment="1">
      <alignment horizontal="center" vertical="center"/>
    </xf>
    <xf numFmtId="0" fontId="25" fillId="13" borderId="83" xfId="0" applyFont="1" applyFill="1" applyBorder="1" applyAlignment="1">
      <alignment horizontal="center" vertical="center"/>
    </xf>
    <xf numFmtId="0" fontId="25" fillId="13" borderId="84" xfId="0" applyFont="1" applyFill="1" applyBorder="1" applyAlignment="1">
      <alignment horizontal="center" vertical="center"/>
    </xf>
    <xf numFmtId="0" fontId="6" fillId="14" borderId="8" xfId="0" applyFont="1" applyFill="1" applyBorder="1" applyAlignment="1">
      <alignment horizontal="left" wrapText="1"/>
    </xf>
    <xf numFmtId="0" fontId="6" fillId="14" borderId="2" xfId="0" applyFont="1" applyFill="1" applyBorder="1" applyAlignment="1">
      <alignment horizontal="left" wrapText="1"/>
    </xf>
    <xf numFmtId="0" fontId="6" fillId="14" borderId="52" xfId="0" applyFont="1" applyFill="1" applyBorder="1" applyAlignment="1">
      <alignment horizontal="left" wrapText="1"/>
    </xf>
    <xf numFmtId="0" fontId="6" fillId="14" borderId="4" xfId="0" applyFont="1" applyFill="1" applyBorder="1" applyAlignment="1">
      <alignment horizontal="left" wrapText="1"/>
    </xf>
    <xf numFmtId="0" fontId="6" fillId="14" borderId="0" xfId="0" applyFont="1" applyFill="1" applyAlignment="1">
      <alignment horizontal="left" wrapText="1"/>
    </xf>
    <xf numFmtId="0" fontId="6" fillId="14" borderId="97" xfId="0" applyFont="1" applyFill="1" applyBorder="1" applyAlignment="1">
      <alignment horizontal="left" wrapText="1"/>
    </xf>
    <xf numFmtId="0" fontId="6" fillId="14" borderId="5" xfId="0" applyFont="1" applyFill="1" applyBorder="1" applyAlignment="1">
      <alignment horizontal="left" wrapText="1"/>
    </xf>
    <xf numFmtId="0" fontId="6" fillId="14" borderId="94" xfId="0" applyFont="1" applyFill="1" applyBorder="1" applyAlignment="1">
      <alignment horizontal="left" wrapText="1"/>
    </xf>
    <xf numFmtId="0" fontId="6" fillId="14" borderId="58" xfId="0" applyFont="1" applyFill="1" applyBorder="1" applyAlignment="1">
      <alignment horizontal="left" wrapText="1"/>
    </xf>
    <xf numFmtId="164" fontId="33" fillId="14" borderId="95" xfId="0" applyNumberFormat="1" applyFont="1" applyFill="1" applyBorder="1" applyAlignment="1" applyProtection="1">
      <alignment horizontal="center" vertical="center"/>
      <protection locked="0"/>
    </xf>
    <xf numFmtId="164" fontId="33" fillId="14" borderId="2" xfId="0" applyNumberFormat="1" applyFont="1" applyFill="1" applyBorder="1" applyAlignment="1" applyProtection="1">
      <alignment horizontal="center" vertical="center"/>
      <protection locked="0"/>
    </xf>
    <xf numFmtId="164" fontId="33" fillId="14" borderId="3" xfId="0" applyNumberFormat="1" applyFont="1" applyFill="1" applyBorder="1" applyAlignment="1" applyProtection="1">
      <alignment horizontal="center" vertical="center"/>
      <protection locked="0"/>
    </xf>
    <xf numFmtId="164" fontId="33" fillId="14" borderId="96" xfId="0" applyNumberFormat="1" applyFont="1" applyFill="1" applyBorder="1" applyAlignment="1" applyProtection="1">
      <alignment horizontal="center" vertical="center"/>
      <protection locked="0"/>
    </xf>
    <xf numFmtId="164" fontId="33" fillId="14" borderId="0" xfId="0" applyNumberFormat="1" applyFont="1" applyFill="1" applyAlignment="1" applyProtection="1">
      <alignment horizontal="center" vertical="center"/>
      <protection locked="0"/>
    </xf>
    <xf numFmtId="164" fontId="33" fillId="14" borderId="1" xfId="0" applyNumberFormat="1" applyFont="1" applyFill="1" applyBorder="1" applyAlignment="1" applyProtection="1">
      <alignment horizontal="center" vertical="center"/>
      <protection locked="0"/>
    </xf>
    <xf numFmtId="164" fontId="33" fillId="14" borderId="54" xfId="0" applyNumberFormat="1" applyFont="1" applyFill="1" applyBorder="1" applyAlignment="1" applyProtection="1">
      <alignment horizontal="center" vertical="center"/>
      <protection locked="0"/>
    </xf>
    <xf numFmtId="164" fontId="33" fillId="14" borderId="94" xfId="0" applyNumberFormat="1" applyFont="1" applyFill="1" applyBorder="1" applyAlignment="1" applyProtection="1">
      <alignment horizontal="center" vertical="center"/>
      <protection locked="0"/>
    </xf>
    <xf numFmtId="164" fontId="33" fillId="14" borderId="66"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4" fillId="4" borderId="6" xfId="0" applyFont="1" applyFill="1" applyBorder="1" applyAlignment="1">
      <alignment horizontal="center" vertical="center"/>
    </xf>
    <xf numFmtId="0" fontId="4" fillId="4" borderId="83" xfId="0" applyFont="1" applyFill="1" applyBorder="1" applyAlignment="1">
      <alignment horizontal="center" vertical="center"/>
    </xf>
    <xf numFmtId="0" fontId="4" fillId="4" borderId="84" xfId="0" applyFont="1" applyFill="1" applyBorder="1" applyAlignment="1">
      <alignment horizontal="center" vertical="center"/>
    </xf>
    <xf numFmtId="0" fontId="3" fillId="4" borderId="8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0" fillId="0" borderId="165" xfId="0" applyFont="1" applyBorder="1" applyAlignment="1">
      <alignment horizontal="left" vertical="center"/>
    </xf>
    <xf numFmtId="0" fontId="10" fillId="0" borderId="166" xfId="0" applyFont="1" applyBorder="1" applyAlignment="1">
      <alignment horizontal="left" vertical="center"/>
    </xf>
    <xf numFmtId="0" fontId="10" fillId="0" borderId="163" xfId="0" applyFont="1" applyBorder="1" applyAlignment="1">
      <alignment horizontal="left" vertical="center"/>
    </xf>
    <xf numFmtId="0" fontId="10" fillId="0" borderId="164" xfId="0" applyFont="1" applyBorder="1" applyAlignment="1">
      <alignment horizontal="left" vertical="center"/>
    </xf>
    <xf numFmtId="0" fontId="22" fillId="5" borderId="13" xfId="0" applyFont="1" applyFill="1" applyBorder="1" applyAlignment="1">
      <alignment horizontal="center" vertical="center" wrapText="1" readingOrder="1"/>
    </xf>
    <xf numFmtId="0" fontId="22" fillId="5" borderId="87" xfId="0" applyFont="1" applyFill="1" applyBorder="1" applyAlignment="1">
      <alignment horizontal="center" vertical="center" wrapText="1" readingOrder="1"/>
    </xf>
    <xf numFmtId="0" fontId="7" fillId="8" borderId="168" xfId="0" applyFont="1" applyFill="1" applyBorder="1" applyAlignment="1">
      <alignment horizontal="center"/>
    </xf>
    <xf numFmtId="0" fontId="7" fillId="8" borderId="169" xfId="0" applyFont="1" applyFill="1" applyBorder="1" applyAlignment="1">
      <alignment horizontal="center"/>
    </xf>
    <xf numFmtId="0" fontId="7" fillId="8" borderId="170" xfId="0" applyFont="1" applyFill="1" applyBorder="1" applyAlignment="1">
      <alignment horizontal="center"/>
    </xf>
    <xf numFmtId="0" fontId="40" fillId="2" borderId="111" xfId="0" applyFont="1" applyFill="1" applyBorder="1" applyAlignment="1">
      <alignment horizontal="right" vertical="center" wrapText="1"/>
    </xf>
    <xf numFmtId="0" fontId="8" fillId="2" borderId="69" xfId="0" applyFont="1" applyFill="1" applyBorder="1" applyAlignment="1">
      <alignment horizontal="right" vertical="center" wrapText="1"/>
    </xf>
    <xf numFmtId="0" fontId="29" fillId="20" borderId="6" xfId="0" applyFont="1" applyFill="1" applyBorder="1" applyAlignment="1">
      <alignment horizontal="center" vertical="center" wrapText="1"/>
    </xf>
    <xf numFmtId="0" fontId="29" fillId="20" borderId="83" xfId="0" applyFont="1" applyFill="1" applyBorder="1" applyAlignment="1">
      <alignment horizontal="center" vertical="center" wrapText="1"/>
    </xf>
    <xf numFmtId="0" fontId="29" fillId="20" borderId="84" xfId="0" applyFont="1" applyFill="1" applyBorder="1" applyAlignment="1">
      <alignment horizontal="center" vertical="center" wrapText="1"/>
    </xf>
    <xf numFmtId="0" fontId="10" fillId="0" borderId="70" xfId="0" applyFont="1" applyBorder="1" applyAlignment="1" applyProtection="1">
      <alignment horizontal="left" vertical="center" wrapText="1"/>
      <protection locked="0"/>
    </xf>
    <xf numFmtId="0" fontId="10" fillId="0" borderId="71" xfId="0" applyFont="1" applyBorder="1" applyAlignment="1" applyProtection="1">
      <alignment horizontal="left" vertical="center" wrapText="1"/>
      <protection locked="0"/>
    </xf>
    <xf numFmtId="2" fontId="18" fillId="10" borderId="34" xfId="0" applyNumberFormat="1" applyFont="1" applyFill="1" applyBorder="1" applyAlignment="1">
      <alignment horizontal="center" vertical="center" wrapText="1"/>
    </xf>
    <xf numFmtId="2" fontId="18" fillId="10" borderId="35" xfId="0" applyNumberFormat="1" applyFont="1" applyFill="1" applyBorder="1" applyAlignment="1">
      <alignment horizontal="center" vertical="center" wrapText="1"/>
    </xf>
    <xf numFmtId="2" fontId="18" fillId="10" borderId="43" xfId="0" applyNumberFormat="1" applyFont="1" applyFill="1" applyBorder="1" applyAlignment="1">
      <alignment horizontal="center" vertical="center" wrapText="1"/>
    </xf>
    <xf numFmtId="2" fontId="18" fillId="10" borderId="42" xfId="0" applyNumberFormat="1" applyFont="1" applyFill="1" applyBorder="1" applyAlignment="1">
      <alignment horizontal="center" vertical="center" wrapText="1"/>
    </xf>
    <xf numFmtId="0" fontId="11" fillId="0" borderId="42" xfId="0" applyFont="1" applyBorder="1" applyAlignment="1">
      <alignment vertical="center" wrapText="1"/>
    </xf>
    <xf numFmtId="0" fontId="11" fillId="0" borderId="43" xfId="0" applyFont="1" applyBorder="1" applyAlignment="1">
      <alignment vertical="center" wrapText="1"/>
    </xf>
    <xf numFmtId="0" fontId="9" fillId="14" borderId="130" xfId="0" applyFont="1" applyFill="1" applyBorder="1" applyAlignment="1" applyProtection="1">
      <alignment horizontal="center" vertical="center" wrapText="1"/>
      <protection locked="0"/>
    </xf>
    <xf numFmtId="0" fontId="9" fillId="14" borderId="129" xfId="0" applyFont="1" applyFill="1" applyBorder="1" applyAlignment="1" applyProtection="1">
      <alignment horizontal="center" vertical="center" wrapText="1"/>
      <protection locked="0"/>
    </xf>
    <xf numFmtId="0" fontId="9" fillId="14" borderId="118" xfId="0" applyFont="1" applyFill="1" applyBorder="1" applyAlignment="1" applyProtection="1">
      <alignment horizontal="center" vertical="center" wrapText="1"/>
      <protection locked="0"/>
    </xf>
    <xf numFmtId="0" fontId="9" fillId="14" borderId="119" xfId="0" applyFont="1" applyFill="1" applyBorder="1" applyAlignment="1" applyProtection="1">
      <alignment horizontal="center" vertical="center" wrapText="1"/>
      <protection locked="0"/>
    </xf>
    <xf numFmtId="0" fontId="9" fillId="14" borderId="9" xfId="0" applyFont="1" applyFill="1" applyBorder="1" applyAlignment="1" applyProtection="1">
      <alignment horizontal="center" vertical="center" wrapText="1"/>
      <protection locked="0"/>
    </xf>
    <xf numFmtId="0" fontId="9" fillId="14" borderId="123" xfId="0" applyFont="1" applyFill="1" applyBorder="1" applyAlignment="1" applyProtection="1">
      <alignment horizontal="center" vertical="center" wrapText="1"/>
      <protection locked="0"/>
    </xf>
    <xf numFmtId="0" fontId="9" fillId="14" borderId="121" xfId="0" applyFont="1" applyFill="1" applyBorder="1" applyAlignment="1" applyProtection="1">
      <alignment horizontal="center" vertical="center" wrapText="1"/>
      <protection locked="0"/>
    </xf>
    <xf numFmtId="0" fontId="11" fillId="0" borderId="43" xfId="0" applyFont="1" applyBorder="1" applyAlignment="1">
      <alignment horizontal="left" vertical="center" wrapText="1"/>
    </xf>
    <xf numFmtId="0" fontId="9" fillId="14" borderId="67" xfId="0" applyFont="1" applyFill="1" applyBorder="1" applyAlignment="1" applyProtection="1">
      <alignment horizontal="center" vertical="center" wrapText="1"/>
      <protection locked="0"/>
    </xf>
    <xf numFmtId="0" fontId="11" fillId="0" borderId="42" xfId="0" applyFont="1" applyBorder="1" applyAlignment="1">
      <alignment horizontal="left" vertical="center" wrapText="1"/>
    </xf>
    <xf numFmtId="0" fontId="11" fillId="0" borderId="34" xfId="0" applyFont="1" applyBorder="1" applyAlignment="1">
      <alignment vertical="center" wrapText="1"/>
    </xf>
    <xf numFmtId="0" fontId="41" fillId="14" borderId="128" xfId="0" applyFont="1" applyFill="1" applyBorder="1" applyAlignment="1" applyProtection="1">
      <alignment horizontal="center" vertical="center" wrapText="1"/>
      <protection locked="0"/>
    </xf>
    <xf numFmtId="2" fontId="18" fillId="10" borderId="50" xfId="0" applyNumberFormat="1" applyFont="1" applyFill="1" applyBorder="1" applyAlignment="1">
      <alignment horizontal="center" vertical="center"/>
    </xf>
    <xf numFmtId="2" fontId="18" fillId="10" borderId="9" xfId="0" applyNumberFormat="1" applyFont="1" applyFill="1" applyBorder="1" applyAlignment="1">
      <alignment horizontal="center" vertical="center"/>
    </xf>
    <xf numFmtId="2" fontId="18" fillId="10" borderId="67" xfId="0" applyNumberFormat="1" applyFont="1" applyFill="1" applyBorder="1" applyAlignment="1">
      <alignment horizontal="center" vertical="center"/>
    </xf>
    <xf numFmtId="2" fontId="18" fillId="10" borderId="35" xfId="0" applyNumberFormat="1" applyFont="1" applyFill="1" applyBorder="1" applyAlignment="1">
      <alignment horizontal="center" vertical="center"/>
    </xf>
    <xf numFmtId="2" fontId="18" fillId="10" borderId="42" xfId="0" applyNumberFormat="1" applyFont="1" applyFill="1" applyBorder="1" applyAlignment="1">
      <alignment horizontal="center" vertical="center"/>
    </xf>
    <xf numFmtId="2" fontId="18" fillId="10" borderId="43" xfId="0" applyNumberFormat="1" applyFont="1" applyFill="1" applyBorder="1" applyAlignment="1">
      <alignment horizontal="center" vertical="center"/>
    </xf>
    <xf numFmtId="0" fontId="11" fillId="0" borderId="42" xfId="0" applyFont="1" applyBorder="1" applyAlignment="1" applyProtection="1">
      <alignment horizontal="center" vertical="center" wrapText="1"/>
      <protection locked="0"/>
    </xf>
    <xf numFmtId="0" fontId="9" fillId="15" borderId="42" xfId="0" applyFont="1" applyFill="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43" xfId="0" applyFont="1" applyBorder="1" applyAlignment="1">
      <alignment vertical="center" wrapText="1"/>
    </xf>
    <xf numFmtId="0" fontId="9" fillId="15" borderId="43" xfId="0" applyFont="1" applyFill="1" applyBorder="1" applyAlignment="1" applyProtection="1">
      <alignment horizontal="center" vertical="center" wrapText="1"/>
      <protection locked="0"/>
    </xf>
    <xf numFmtId="2" fontId="18" fillId="10" borderId="34" xfId="0" applyNumberFormat="1" applyFont="1" applyFill="1" applyBorder="1" applyAlignment="1">
      <alignment horizontal="center" vertical="center"/>
    </xf>
    <xf numFmtId="0" fontId="9" fillId="8" borderId="42" xfId="0" applyFont="1" applyFill="1" applyBorder="1" applyAlignment="1">
      <alignment vertical="center" wrapText="1"/>
    </xf>
    <xf numFmtId="0" fontId="9" fillId="8" borderId="43" xfId="0" applyFont="1" applyFill="1" applyBorder="1" applyAlignment="1">
      <alignment vertical="center" wrapText="1"/>
    </xf>
    <xf numFmtId="0" fontId="41" fillId="16" borderId="35" xfId="0" applyFont="1" applyFill="1" applyBorder="1" applyAlignment="1" applyProtection="1">
      <alignment horizontal="center" vertical="center" wrapText="1"/>
      <protection locked="0"/>
    </xf>
    <xf numFmtId="0" fontId="9" fillId="16" borderId="42" xfId="0" applyFont="1" applyFill="1" applyBorder="1" applyAlignment="1" applyProtection="1">
      <alignment horizontal="center" vertical="center" wrapText="1"/>
      <protection locked="0"/>
    </xf>
    <xf numFmtId="0" fontId="9" fillId="8" borderId="42" xfId="0" applyFont="1" applyFill="1" applyBorder="1" applyAlignment="1">
      <alignment horizontal="left" vertical="center" wrapText="1"/>
    </xf>
    <xf numFmtId="0" fontId="9" fillId="8" borderId="43" xfId="0" applyFont="1" applyFill="1" applyBorder="1" applyAlignment="1">
      <alignment horizontal="left" vertical="center" wrapText="1"/>
    </xf>
    <xf numFmtId="0" fontId="14" fillId="16" borderId="42" xfId="0" applyFont="1" applyFill="1" applyBorder="1" applyAlignment="1" applyProtection="1">
      <alignment horizontal="center" vertical="center" wrapText="1"/>
      <protection locked="0"/>
    </xf>
    <xf numFmtId="0" fontId="14" fillId="16" borderId="43" xfId="0" applyFont="1" applyFill="1" applyBorder="1" applyAlignment="1" applyProtection="1">
      <alignment horizontal="center" vertical="center" wrapText="1"/>
      <protection locked="0"/>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41" fillId="0" borderId="35" xfId="0" applyFont="1" applyBorder="1" applyAlignment="1">
      <alignment vertical="center" wrapText="1"/>
    </xf>
    <xf numFmtId="0" fontId="10" fillId="0" borderId="43" xfId="0" applyFont="1" applyBorder="1" applyAlignment="1">
      <alignment vertical="center" wrapText="1"/>
    </xf>
    <xf numFmtId="0" fontId="10" fillId="0" borderId="42" xfId="0" applyFont="1" applyBorder="1" applyAlignment="1">
      <alignment vertical="center" wrapText="1"/>
    </xf>
    <xf numFmtId="0" fontId="11" fillId="8" borderId="42" xfId="0" applyFont="1" applyFill="1" applyBorder="1" applyAlignment="1" applyProtection="1">
      <alignment horizontal="center" vertical="center" wrapText="1"/>
      <protection locked="0"/>
    </xf>
    <xf numFmtId="0" fontId="11" fillId="8" borderId="42" xfId="0" applyFont="1" applyFill="1" applyBorder="1" applyAlignment="1">
      <alignment vertical="center" wrapText="1"/>
    </xf>
    <xf numFmtId="0" fontId="11" fillId="8" borderId="43" xfId="0" applyFont="1" applyFill="1" applyBorder="1" applyAlignment="1">
      <alignment vertical="center" wrapText="1"/>
    </xf>
    <xf numFmtId="0" fontId="9" fillId="16" borderId="43" xfId="0" applyFont="1" applyFill="1" applyBorder="1" applyAlignment="1" applyProtection="1">
      <alignment horizontal="center" vertical="center" wrapText="1"/>
      <protection locked="0"/>
    </xf>
    <xf numFmtId="0" fontId="42" fillId="0" borderId="42" xfId="0" applyFont="1" applyBorder="1" applyAlignment="1">
      <alignment vertical="center" wrapText="1"/>
    </xf>
    <xf numFmtId="0" fontId="14" fillId="17" borderId="42" xfId="0" applyFont="1" applyFill="1" applyBorder="1" applyAlignment="1" applyProtection="1">
      <alignment horizontal="center" vertical="center" wrapText="1"/>
      <protection locked="0"/>
    </xf>
    <xf numFmtId="0" fontId="14" fillId="17" borderId="43" xfId="0" applyFont="1" applyFill="1" applyBorder="1" applyAlignment="1" applyProtection="1">
      <alignment horizontal="center" vertical="center" wrapText="1"/>
      <protection locked="0"/>
    </xf>
    <xf numFmtId="0" fontId="41" fillId="17" borderId="35" xfId="0" applyFont="1" applyFill="1" applyBorder="1" applyAlignment="1" applyProtection="1">
      <alignment horizontal="center" vertical="center" wrapText="1"/>
      <protection locked="0"/>
    </xf>
    <xf numFmtId="2" fontId="18" fillId="10" borderId="143" xfId="0" applyNumberFormat="1" applyFont="1" applyFill="1" applyBorder="1" applyAlignment="1">
      <alignment horizontal="center" vertical="center" wrapText="1"/>
    </xf>
    <xf numFmtId="2" fontId="18" fillId="10" borderId="144" xfId="0" applyNumberFormat="1" applyFont="1" applyFill="1" applyBorder="1" applyAlignment="1">
      <alignment horizontal="center" vertical="center" wrapText="1"/>
    </xf>
    <xf numFmtId="0" fontId="42" fillId="0" borderId="35" xfId="0" applyFont="1" applyBorder="1" applyAlignment="1">
      <alignment vertical="center" wrapText="1"/>
    </xf>
    <xf numFmtId="0" fontId="14" fillId="18" borderId="43" xfId="0" applyFont="1" applyFill="1" applyBorder="1" applyAlignment="1">
      <alignment horizontal="center" vertical="center" wrapText="1"/>
    </xf>
    <xf numFmtId="0" fontId="10" fillId="0" borderId="67" xfId="0" applyFont="1" applyBorder="1" applyAlignment="1">
      <alignment vertical="center" wrapText="1"/>
    </xf>
    <xf numFmtId="0" fontId="14" fillId="18" borderId="42" xfId="0" applyFont="1" applyFill="1" applyBorder="1" applyAlignment="1" applyProtection="1">
      <alignment horizontal="center" vertical="center" wrapText="1"/>
      <protection locked="0"/>
    </xf>
    <xf numFmtId="0" fontId="14" fillId="18" borderId="43" xfId="0" applyFont="1" applyFill="1" applyBorder="1" applyAlignment="1" applyProtection="1">
      <alignment horizontal="center" vertical="center" wrapText="1"/>
      <protection locked="0"/>
    </xf>
    <xf numFmtId="0" fontId="14" fillId="19" borderId="113" xfId="0" applyFont="1" applyFill="1" applyBorder="1" applyAlignment="1" applyProtection="1">
      <alignment horizontal="center" vertical="center" wrapText="1"/>
      <protection locked="0"/>
    </xf>
    <xf numFmtId="0" fontId="14" fillId="19" borderId="114" xfId="0" applyFont="1" applyFill="1" applyBorder="1" applyAlignment="1" applyProtection="1">
      <alignment horizontal="center" vertical="center" wrapText="1"/>
      <protection locked="0"/>
    </xf>
    <xf numFmtId="0" fontId="10" fillId="0" borderId="143" xfId="0" applyFont="1" applyBorder="1" applyAlignment="1">
      <alignment vertical="center" wrapText="1"/>
    </xf>
    <xf numFmtId="0" fontId="14" fillId="19" borderId="42" xfId="0" applyFont="1" applyFill="1" applyBorder="1" applyAlignment="1" applyProtection="1">
      <alignment horizontal="center" vertical="center" wrapText="1"/>
      <protection locked="0"/>
    </xf>
    <xf numFmtId="0" fontId="14" fillId="19" borderId="43" xfId="0" applyFont="1" applyFill="1" applyBorder="1" applyAlignment="1" applyProtection="1">
      <alignment horizontal="center" vertical="center" wrapText="1"/>
      <protection locked="0"/>
    </xf>
    <xf numFmtId="0" fontId="29" fillId="20" borderId="85" xfId="0" applyFont="1" applyFill="1" applyBorder="1" applyAlignment="1">
      <alignment horizontal="center" vertical="center" wrapText="1"/>
    </xf>
    <xf numFmtId="0" fontId="29" fillId="20" borderId="86" xfId="0" applyFont="1" applyFill="1" applyBorder="1" applyAlignment="1">
      <alignment horizontal="center"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7" fillId="17" borderId="8" xfId="1" applyFont="1" applyFill="1" applyBorder="1" applyAlignment="1">
      <alignment horizontal="center" vertical="center"/>
    </xf>
    <xf numFmtId="0" fontId="17" fillId="17" borderId="4" xfId="1" applyFont="1" applyFill="1" applyBorder="1" applyAlignment="1">
      <alignment horizontal="center" vertical="center"/>
    </xf>
    <xf numFmtId="0" fontId="17" fillId="18" borderId="8" xfId="1" applyFont="1" applyFill="1" applyBorder="1" applyAlignment="1">
      <alignment horizontal="center" vertical="center"/>
    </xf>
    <xf numFmtId="0" fontId="17" fillId="18" borderId="4" xfId="1" applyFont="1" applyFill="1" applyBorder="1" applyAlignment="1">
      <alignment horizontal="center" vertical="center"/>
    </xf>
    <xf numFmtId="0" fontId="17" fillId="19" borderId="8" xfId="1" applyFont="1" applyFill="1" applyBorder="1" applyAlignment="1">
      <alignment horizontal="center" vertical="center"/>
    </xf>
    <xf numFmtId="0" fontId="17" fillId="19" borderId="5" xfId="1" applyFont="1" applyFill="1" applyBorder="1" applyAlignment="1">
      <alignment horizontal="center" vertical="center"/>
    </xf>
    <xf numFmtId="0" fontId="29" fillId="21" borderId="85" xfId="0" applyFont="1" applyFill="1" applyBorder="1" applyAlignment="1">
      <alignment horizontal="center" vertical="center" wrapText="1"/>
    </xf>
    <xf numFmtId="0" fontId="29" fillId="21" borderId="64" xfId="0" applyFont="1" applyFill="1" applyBorder="1" applyAlignment="1">
      <alignment horizontal="center" vertical="center" wrapText="1"/>
    </xf>
    <xf numFmtId="0" fontId="29" fillId="22" borderId="85" xfId="0" applyFont="1" applyFill="1" applyBorder="1" applyAlignment="1">
      <alignment horizontal="center" vertical="center" wrapText="1"/>
    </xf>
    <xf numFmtId="0" fontId="29" fillId="22" borderId="64" xfId="0" applyFont="1" applyFill="1" applyBorder="1" applyAlignment="1">
      <alignment horizontal="center" vertical="center" wrapText="1"/>
    </xf>
    <xf numFmtId="0" fontId="27" fillId="20" borderId="8" xfId="0" applyFont="1" applyFill="1" applyBorder="1" applyAlignment="1">
      <alignment horizontal="center" vertical="center" wrapText="1"/>
    </xf>
    <xf numFmtId="0" fontId="27" fillId="20" borderId="4" xfId="0" applyFont="1" applyFill="1" applyBorder="1" applyAlignment="1">
      <alignment horizontal="center" vertical="center" wrapText="1"/>
    </xf>
    <xf numFmtId="0" fontId="17" fillId="15" borderId="8" xfId="1" applyFont="1" applyFill="1" applyBorder="1" applyAlignment="1">
      <alignment horizontal="center" vertical="center"/>
    </xf>
    <xf numFmtId="0" fontId="17" fillId="15" borderId="4" xfId="1" applyFont="1" applyFill="1" applyBorder="1" applyAlignment="1">
      <alignment horizontal="center" vertical="center"/>
    </xf>
    <xf numFmtId="0" fontId="17" fillId="16" borderId="8" xfId="1" applyFont="1" applyFill="1" applyBorder="1" applyAlignment="1">
      <alignment horizontal="center" vertical="center"/>
    </xf>
    <xf numFmtId="0" fontId="17" fillId="16" borderId="4" xfId="1" applyFont="1" applyFill="1" applyBorder="1" applyAlignment="1">
      <alignment horizontal="center" vertical="center"/>
    </xf>
    <xf numFmtId="0" fontId="27" fillId="20" borderId="51" xfId="0" applyFont="1" applyFill="1" applyBorder="1" applyAlignment="1">
      <alignment horizontal="center" vertical="center" wrapText="1"/>
    </xf>
    <xf numFmtId="0" fontId="27" fillId="20" borderId="75" xfId="0" applyFont="1" applyFill="1" applyBorder="1" applyAlignment="1">
      <alignment horizontal="center" vertical="center" wrapText="1"/>
    </xf>
    <xf numFmtId="0" fontId="27" fillId="20" borderId="76"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26" fillId="14" borderId="8" xfId="0" applyFont="1" applyFill="1" applyBorder="1" applyAlignment="1">
      <alignment horizontal="center" vertical="center"/>
    </xf>
    <xf numFmtId="0" fontId="26" fillId="14" borderId="5" xfId="0" applyFont="1" applyFill="1" applyBorder="1" applyAlignment="1">
      <alignment horizontal="center" vertical="center"/>
    </xf>
    <xf numFmtId="164" fontId="26" fillId="14" borderId="2" xfId="0" applyNumberFormat="1" applyFont="1" applyFill="1" applyBorder="1" applyAlignment="1">
      <alignment horizontal="center" vertical="center"/>
    </xf>
    <xf numFmtId="164" fontId="26" fillId="14" borderId="3" xfId="0" applyNumberFormat="1" applyFont="1" applyFill="1" applyBorder="1" applyAlignment="1">
      <alignment horizontal="center" vertical="center"/>
    </xf>
    <xf numFmtId="164" fontId="26" fillId="14" borderId="94" xfId="0" applyNumberFormat="1" applyFont="1" applyFill="1" applyBorder="1" applyAlignment="1">
      <alignment horizontal="center" vertical="center"/>
    </xf>
    <xf numFmtId="164" fontId="26" fillId="14" borderId="66" xfId="0" applyNumberFormat="1" applyFont="1" applyFill="1" applyBorder="1" applyAlignment="1">
      <alignment horizontal="center" vertical="center"/>
    </xf>
    <xf numFmtId="0" fontId="17" fillId="14" borderId="8" xfId="1" applyFont="1" applyFill="1" applyBorder="1" applyAlignment="1">
      <alignment horizontal="center" vertical="center"/>
    </xf>
    <xf numFmtId="0" fontId="17" fillId="14" borderId="4" xfId="1" applyFont="1" applyFill="1" applyBorder="1" applyAlignment="1">
      <alignment horizontal="center" vertical="center"/>
    </xf>
    <xf numFmtId="0" fontId="17" fillId="14" borderId="5" xfId="1" applyFont="1" applyFill="1" applyBorder="1" applyAlignment="1">
      <alignment horizontal="center" vertical="center"/>
    </xf>
    <xf numFmtId="2" fontId="34" fillId="0" borderId="138" xfId="0" applyNumberFormat="1" applyFont="1" applyBorder="1" applyAlignment="1">
      <alignment horizontal="center" vertical="center"/>
    </xf>
    <xf numFmtId="2" fontId="34" fillId="0" borderId="145" xfId="0" applyNumberFormat="1" applyFont="1" applyBorder="1" applyAlignment="1">
      <alignment horizontal="center" vertical="center"/>
    </xf>
    <xf numFmtId="0" fontId="25" fillId="0" borderId="0" xfId="0" applyFont="1" applyAlignment="1">
      <alignment horizontal="center" vertical="center"/>
    </xf>
    <xf numFmtId="0" fontId="27" fillId="20" borderId="157" xfId="0" applyFont="1" applyFill="1" applyBorder="1" applyAlignment="1">
      <alignment horizontal="center" vertical="center" wrapText="1"/>
    </xf>
    <xf numFmtId="0" fontId="27" fillId="20" borderId="150" xfId="0" applyFont="1" applyFill="1" applyBorder="1" applyAlignment="1">
      <alignment horizontal="center" vertical="center" wrapText="1"/>
    </xf>
    <xf numFmtId="0" fontId="27" fillId="20" borderId="158" xfId="0" applyFont="1" applyFill="1" applyBorder="1" applyAlignment="1">
      <alignment horizontal="center" vertical="center" wrapText="1"/>
    </xf>
    <xf numFmtId="0" fontId="27" fillId="20" borderId="159" xfId="0" applyFont="1" applyFill="1" applyBorder="1" applyAlignment="1">
      <alignment horizontal="center" vertical="center" wrapText="1"/>
    </xf>
    <xf numFmtId="0" fontId="27" fillId="20" borderId="12" xfId="0" applyFont="1" applyFill="1" applyBorder="1" applyAlignment="1">
      <alignment horizontal="center" vertical="center" wrapText="1"/>
    </xf>
    <xf numFmtId="0" fontId="27" fillId="20" borderId="160" xfId="0" applyFont="1" applyFill="1" applyBorder="1" applyAlignment="1">
      <alignment horizontal="center" vertical="center" wrapText="1"/>
    </xf>
    <xf numFmtId="0" fontId="27" fillId="20" borderId="3" xfId="0" applyFont="1" applyFill="1" applyBorder="1" applyAlignment="1">
      <alignment horizontal="center" vertical="center" wrapText="1"/>
    </xf>
    <xf numFmtId="0" fontId="27" fillId="20" borderId="1" xfId="0" applyFont="1" applyFill="1" applyBorder="1" applyAlignment="1">
      <alignment horizontal="center" vertical="center" wrapText="1"/>
    </xf>
    <xf numFmtId="0" fontId="27" fillId="20" borderId="66" xfId="0" applyFont="1" applyFill="1" applyBorder="1" applyAlignment="1">
      <alignment horizontal="center" vertical="center" wrapText="1"/>
    </xf>
    <xf numFmtId="0" fontId="4" fillId="0" borderId="151" xfId="0" applyFont="1" applyBorder="1" applyAlignment="1">
      <alignment horizontal="center" vertical="center" wrapText="1"/>
    </xf>
    <xf numFmtId="0" fontId="4" fillId="0" borderId="152"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154" xfId="0" applyFont="1" applyBorder="1" applyAlignment="1">
      <alignment horizontal="center" vertical="center" wrapText="1"/>
    </xf>
    <xf numFmtId="0" fontId="4" fillId="0" borderId="155" xfId="0" applyFont="1" applyBorder="1" applyAlignment="1">
      <alignment horizontal="center" vertical="center" wrapText="1"/>
    </xf>
    <xf numFmtId="0" fontId="4" fillId="0" borderId="156" xfId="0" applyFont="1" applyBorder="1" applyAlignment="1">
      <alignment horizontal="center" vertical="center" wrapText="1"/>
    </xf>
    <xf numFmtId="2" fontId="38" fillId="20" borderId="4" xfId="0" applyNumberFormat="1" applyFont="1" applyFill="1" applyBorder="1" applyAlignment="1">
      <alignment horizontal="center" vertical="center"/>
    </xf>
    <xf numFmtId="2" fontId="38" fillId="20" borderId="0" xfId="0" applyNumberFormat="1" applyFont="1" applyFill="1" applyAlignment="1">
      <alignment horizontal="center" vertical="center"/>
    </xf>
    <xf numFmtId="2" fontId="38" fillId="20" borderId="1" xfId="0" applyNumberFormat="1" applyFont="1" applyFill="1" applyBorder="1" applyAlignment="1">
      <alignment horizontal="center" vertical="center"/>
    </xf>
    <xf numFmtId="2" fontId="38" fillId="20" borderId="5" xfId="0" applyNumberFormat="1" applyFont="1" applyFill="1" applyBorder="1" applyAlignment="1">
      <alignment horizontal="center" vertical="center"/>
    </xf>
    <xf numFmtId="2" fontId="38" fillId="20" borderId="94" xfId="0" applyNumberFormat="1" applyFont="1" applyFill="1" applyBorder="1" applyAlignment="1">
      <alignment horizontal="center" vertical="center"/>
    </xf>
    <xf numFmtId="2" fontId="38" fillId="20" borderId="66" xfId="0" applyNumberFormat="1" applyFont="1" applyFill="1" applyBorder="1" applyAlignment="1">
      <alignment horizontal="center" vertical="center"/>
    </xf>
    <xf numFmtId="0" fontId="6" fillId="0" borderId="10" xfId="0" applyFont="1" applyBorder="1" applyAlignment="1">
      <alignment horizontal="left" vertical="center" wrapText="1"/>
    </xf>
    <xf numFmtId="0" fontId="21" fillId="11" borderId="90" xfId="0" applyFont="1" applyFill="1" applyBorder="1" applyAlignment="1">
      <alignment horizontal="left" vertical="center" wrapText="1" readingOrder="1"/>
    </xf>
    <xf numFmtId="0" fontId="21" fillId="12" borderId="92" xfId="0" applyFont="1" applyFill="1" applyBorder="1" applyAlignment="1">
      <alignment horizontal="left" vertical="center" wrapText="1" readingOrder="1"/>
    </xf>
    <xf numFmtId="0" fontId="11" fillId="14" borderId="171" xfId="0" applyFont="1" applyFill="1" applyBorder="1" applyAlignment="1" applyProtection="1">
      <alignment horizontal="center" vertical="center" wrapText="1"/>
      <protection locked="0"/>
    </xf>
    <xf numFmtId="0" fontId="12" fillId="0" borderId="35" xfId="0" applyFont="1" applyBorder="1" applyAlignment="1">
      <alignment vertical="center" wrapText="1"/>
    </xf>
    <xf numFmtId="0" fontId="11" fillId="0" borderId="35" xfId="0" applyFont="1" applyBorder="1" applyAlignment="1">
      <alignment horizontal="left" vertical="center" wrapText="1"/>
    </xf>
    <xf numFmtId="0" fontId="12" fillId="0" borderId="133" xfId="0" applyFont="1" applyBorder="1" applyAlignment="1">
      <alignment vertical="center" wrapText="1"/>
    </xf>
    <xf numFmtId="0" fontId="12" fillId="0" borderId="132" xfId="0" applyFont="1" applyBorder="1" applyAlignment="1">
      <alignment vertical="center" wrapText="1"/>
    </xf>
    <xf numFmtId="0" fontId="12" fillId="0" borderId="34" xfId="0" applyFont="1" applyBorder="1" applyAlignment="1">
      <alignment horizontal="left" vertical="center" wrapText="1"/>
    </xf>
    <xf numFmtId="0" fontId="11" fillId="14" borderId="122" xfId="0" applyFont="1" applyFill="1" applyBorder="1" applyAlignment="1" applyProtection="1">
      <alignment horizontal="center" vertical="center" wrapText="1"/>
      <protection locked="0"/>
    </xf>
    <xf numFmtId="0" fontId="12" fillId="0" borderId="42" xfId="0" applyFont="1" applyBorder="1" applyAlignment="1">
      <alignment vertical="center" wrapText="1"/>
    </xf>
    <xf numFmtId="0" fontId="11" fillId="0" borderId="35" xfId="0" applyFont="1" applyBorder="1" applyAlignment="1">
      <alignment vertical="center" wrapText="1"/>
    </xf>
    <xf numFmtId="0" fontId="12" fillId="0" borderId="50" xfId="0" applyFont="1" applyBorder="1" applyAlignment="1">
      <alignment vertical="center" wrapText="1"/>
    </xf>
    <xf numFmtId="0" fontId="11" fillId="14" borderId="50" xfId="0" applyFont="1" applyFill="1" applyBorder="1" applyAlignment="1" applyProtection="1">
      <alignment horizontal="center" vertical="center" wrapText="1"/>
      <protection locked="0"/>
    </xf>
    <xf numFmtId="0" fontId="11" fillId="0" borderId="35" xfId="0" applyFont="1" applyBorder="1" applyAlignment="1">
      <alignment vertical="center" wrapText="1"/>
    </xf>
    <xf numFmtId="0" fontId="11" fillId="0" borderId="116" xfId="0" applyFont="1" applyBorder="1" applyAlignment="1">
      <alignment vertical="center" wrapText="1"/>
    </xf>
    <xf numFmtId="0" fontId="11" fillId="0" borderId="131" xfId="0" applyFont="1" applyBorder="1" applyAlignment="1">
      <alignment vertical="center" wrapText="1"/>
    </xf>
    <xf numFmtId="0" fontId="11" fillId="14" borderId="128" xfId="0" applyFont="1" applyFill="1" applyBorder="1" applyAlignment="1" applyProtection="1">
      <alignment horizontal="center" vertical="center" wrapText="1"/>
      <protection locked="0"/>
    </xf>
    <xf numFmtId="0" fontId="11" fillId="15" borderId="35" xfId="0" applyFont="1" applyFill="1" applyBorder="1" applyAlignment="1" applyProtection="1">
      <alignment horizontal="center" vertical="center" wrapText="1"/>
      <protection locked="0"/>
    </xf>
    <xf numFmtId="0" fontId="12" fillId="0" borderId="131" xfId="0" applyFont="1" applyBorder="1" applyAlignment="1">
      <alignment vertical="center" wrapText="1"/>
    </xf>
    <xf numFmtId="0" fontId="11" fillId="0" borderId="132" xfId="0" applyFont="1" applyBorder="1" applyAlignment="1">
      <alignment vertical="center" wrapText="1"/>
    </xf>
    <xf numFmtId="0" fontId="8" fillId="9" borderId="133" xfId="0" applyFont="1" applyFill="1" applyBorder="1" applyAlignment="1">
      <alignment vertical="center" wrapText="1"/>
    </xf>
    <xf numFmtId="0" fontId="12" fillId="0" borderId="35" xfId="0" applyFont="1" applyBorder="1" applyAlignment="1">
      <alignment horizontal="left" vertical="center" wrapText="1"/>
    </xf>
    <xf numFmtId="0" fontId="12" fillId="0" borderId="133" xfId="0" applyFont="1" applyBorder="1" applyAlignment="1">
      <alignment horizontal="left" vertical="center" wrapText="1"/>
    </xf>
    <xf numFmtId="0" fontId="11" fillId="0" borderId="133" xfId="0" applyFont="1" applyBorder="1" applyAlignment="1">
      <alignment horizontal="left" vertical="center" wrapText="1"/>
    </xf>
    <xf numFmtId="0" fontId="8" fillId="9" borderId="134" xfId="0" applyFont="1" applyFill="1" applyBorder="1" applyAlignment="1">
      <alignment horizontal="left" vertical="center" wrapText="1"/>
    </xf>
    <xf numFmtId="0" fontId="11" fillId="0" borderId="133" xfId="0" applyFont="1" applyBorder="1" applyAlignment="1" applyProtection="1">
      <alignment horizontal="left" vertical="center" wrapText="1"/>
      <protection locked="0"/>
    </xf>
    <xf numFmtId="0" fontId="11" fillId="0" borderId="161" xfId="0" applyFont="1" applyBorder="1" applyAlignment="1" applyProtection="1">
      <alignment horizontal="left" vertical="center" wrapText="1"/>
      <protection locked="0"/>
    </xf>
    <xf numFmtId="0" fontId="11" fillId="0" borderId="35" xfId="0" applyFont="1" applyBorder="1" applyAlignment="1">
      <alignment horizontal="left" vertical="center" wrapText="1"/>
    </xf>
    <xf numFmtId="0" fontId="12" fillId="0" borderId="34" xfId="0" applyFont="1" applyBorder="1" applyAlignment="1">
      <alignment vertical="center" wrapText="1"/>
    </xf>
    <xf numFmtId="0" fontId="8" fillId="23" borderId="35" xfId="0" applyFont="1" applyFill="1" applyBorder="1" applyAlignment="1">
      <alignment vertical="center" wrapText="1"/>
    </xf>
    <xf numFmtId="0" fontId="11" fillId="16" borderId="35" xfId="0" applyFont="1" applyFill="1" applyBorder="1" applyAlignment="1" applyProtection="1">
      <alignment horizontal="center" vertical="center" wrapText="1"/>
      <protection locked="0"/>
    </xf>
    <xf numFmtId="0" fontId="12" fillId="0" borderId="35" xfId="0" applyFont="1" applyBorder="1" applyAlignment="1">
      <alignment vertical="center" wrapText="1"/>
    </xf>
    <xf numFmtId="0" fontId="11" fillId="0" borderId="134" xfId="0" applyFont="1" applyBorder="1" applyAlignment="1">
      <alignment vertical="center" wrapText="1"/>
    </xf>
    <xf numFmtId="0" fontId="11" fillId="0" borderId="134" xfId="0" applyFont="1" applyBorder="1" applyAlignment="1">
      <alignment horizontal="left" vertical="top" wrapText="1"/>
    </xf>
    <xf numFmtId="0" fontId="11" fillId="0" borderId="134" xfId="0" applyFont="1" applyBorder="1" applyAlignment="1">
      <alignment horizontal="left" vertical="center" wrapText="1"/>
    </xf>
    <xf numFmtId="0" fontId="11" fillId="0" borderId="132" xfId="0" applyFont="1" applyBorder="1" applyAlignment="1">
      <alignment horizontal="left" vertical="center" wrapText="1"/>
    </xf>
    <xf numFmtId="0" fontId="11" fillId="0" borderId="132" xfId="0" applyFont="1" applyBorder="1" applyAlignment="1" applyProtection="1">
      <alignment horizontal="left" vertical="center" wrapText="1"/>
      <protection locked="0"/>
    </xf>
    <xf numFmtId="0" fontId="12" fillId="0" borderId="133" xfId="0" applyFont="1" applyBorder="1" applyAlignment="1">
      <alignment vertical="top" wrapText="1"/>
    </xf>
    <xf numFmtId="0" fontId="12" fillId="0" borderId="134" xfId="0" applyFont="1" applyBorder="1" applyAlignment="1">
      <alignment vertical="center" wrapText="1"/>
    </xf>
    <xf numFmtId="0" fontId="12" fillId="0" borderId="179" xfId="0" applyFont="1" applyBorder="1" applyAlignment="1">
      <alignment vertical="center" wrapText="1"/>
    </xf>
    <xf numFmtId="0" fontId="12" fillId="8" borderId="42" xfId="0" applyFont="1" applyFill="1" applyBorder="1" applyAlignment="1">
      <alignment vertical="center" wrapText="1"/>
    </xf>
    <xf numFmtId="0" fontId="11" fillId="8" borderId="35" xfId="0" applyFont="1" applyFill="1" applyBorder="1" applyAlignment="1">
      <alignment vertical="center" wrapText="1"/>
    </xf>
    <xf numFmtId="0" fontId="11" fillId="8" borderId="34" xfId="0" applyFont="1" applyFill="1" applyBorder="1" applyAlignment="1">
      <alignment vertical="center" wrapText="1"/>
    </xf>
    <xf numFmtId="0" fontId="11" fillId="8" borderId="35" xfId="0" applyFont="1" applyFill="1" applyBorder="1" applyAlignment="1">
      <alignment horizontal="left" vertical="center" wrapText="1"/>
    </xf>
    <xf numFmtId="0" fontId="8" fillId="9" borderId="131" xfId="0" applyFont="1" applyFill="1" applyBorder="1" applyAlignment="1">
      <alignment vertical="center" wrapText="1"/>
    </xf>
    <xf numFmtId="0" fontId="12" fillId="8" borderId="132" xfId="0" applyFont="1" applyFill="1" applyBorder="1" applyAlignment="1">
      <alignment vertical="center" wrapText="1"/>
    </xf>
    <xf numFmtId="0" fontId="11" fillId="8" borderId="132" xfId="0" applyFont="1" applyFill="1" applyBorder="1" applyAlignment="1">
      <alignment vertical="center" wrapText="1"/>
    </xf>
    <xf numFmtId="0" fontId="12" fillId="8" borderId="134" xfId="0" applyFont="1" applyFill="1" applyBorder="1" applyAlignment="1">
      <alignment vertical="center" wrapText="1"/>
    </xf>
    <xf numFmtId="0" fontId="12" fillId="8" borderId="34" xfId="0" applyFont="1" applyFill="1" applyBorder="1" applyAlignment="1">
      <alignment vertical="center" wrapText="1"/>
    </xf>
    <xf numFmtId="0" fontId="16" fillId="23" borderId="34" xfId="0" applyFont="1" applyFill="1" applyBorder="1" applyAlignment="1">
      <alignment vertical="center" wrapText="1"/>
    </xf>
    <xf numFmtId="0" fontId="11" fillId="17" borderId="35" xfId="0" applyFont="1" applyFill="1" applyBorder="1" applyAlignment="1" applyProtection="1">
      <alignment horizontal="center" vertical="center" wrapText="1"/>
      <protection locked="0"/>
    </xf>
    <xf numFmtId="0" fontId="8" fillId="23" borderId="34" xfId="0" applyFont="1" applyFill="1" applyBorder="1" applyAlignment="1">
      <alignment horizontal="left" vertical="top" wrapText="1"/>
    </xf>
    <xf numFmtId="0" fontId="11" fillId="18" borderId="35" xfId="0" applyFont="1" applyFill="1" applyBorder="1" applyAlignment="1" applyProtection="1">
      <alignment horizontal="center" vertical="center" wrapText="1"/>
      <protection locked="0"/>
    </xf>
    <xf numFmtId="0" fontId="12" fillId="0" borderId="50" xfId="0" applyFont="1" applyBorder="1" applyAlignment="1">
      <alignment vertical="center" wrapText="1"/>
    </xf>
    <xf numFmtId="0" fontId="12" fillId="0" borderId="9" xfId="0" applyFont="1" applyBorder="1" applyAlignment="1">
      <alignment vertical="center" wrapText="1"/>
    </xf>
    <xf numFmtId="0" fontId="11" fillId="18" borderId="35" xfId="0" applyFont="1" applyFill="1" applyBorder="1" applyAlignment="1">
      <alignment horizontal="center" vertical="center" wrapText="1"/>
    </xf>
    <xf numFmtId="0" fontId="11" fillId="19" borderId="113" xfId="0" applyFont="1" applyFill="1" applyBorder="1" applyAlignment="1" applyProtection="1">
      <alignment horizontal="center" vertical="center" wrapText="1"/>
      <protection locked="0"/>
    </xf>
    <xf numFmtId="0" fontId="12" fillId="0" borderId="116" xfId="0" applyFont="1" applyBorder="1" applyAlignment="1">
      <alignment vertical="center" wrapText="1"/>
    </xf>
    <xf numFmtId="0" fontId="12" fillId="0" borderId="7" xfId="0" applyFont="1" applyBorder="1" applyAlignment="1">
      <alignment vertical="center" wrapText="1"/>
    </xf>
    <xf numFmtId="0" fontId="12" fillId="0" borderId="116" xfId="0" applyFont="1" applyBorder="1" applyAlignment="1">
      <alignment vertical="top" wrapText="1"/>
    </xf>
    <xf numFmtId="0" fontId="11" fillId="19" borderId="35" xfId="0" applyFont="1" applyFill="1" applyBorder="1" applyAlignment="1" applyProtection="1">
      <alignment horizontal="center" vertical="center" wrapText="1"/>
      <protection locked="0"/>
    </xf>
    <xf numFmtId="0" fontId="12" fillId="0" borderId="174" xfId="0" applyFont="1" applyBorder="1" applyAlignment="1">
      <alignment vertical="center" wrapText="1"/>
    </xf>
  </cellXfs>
  <cellStyles count="3">
    <cellStyle name="Hyperlink" xfId="2" builtinId="8"/>
    <cellStyle name="Normal" xfId="0" builtinId="0"/>
    <cellStyle name="Normal 2" xfId="1" xr:uid="{00000000-0005-0000-0000-000002000000}"/>
  </cellStyles>
  <dxfs count="20">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C7CE"/>
        </patternFill>
      </fill>
    </dxf>
    <dxf>
      <font>
        <color rgb="FFC00000"/>
      </font>
      <fill>
        <patternFill>
          <bgColor rgb="FFFFC7CE"/>
        </patternFill>
      </fill>
    </dxf>
    <dxf>
      <font>
        <color rgb="FF006100"/>
      </font>
      <fill>
        <patternFill>
          <bgColor rgb="FFC6EF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9DC57A"/>
      <color rgb="FF17AB91"/>
      <color rgb="FFFFFF99"/>
      <color rgb="FF7DF49F"/>
      <color rgb="FFF75E74"/>
      <color rgb="FFFAB746"/>
      <color rgb="FF918CEA"/>
      <color rgb="FF5BC4F1"/>
      <color rgb="FF2E5C70"/>
      <color rgb="FFEFC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ESSENTIAL</a:t>
            </a:r>
          </a:p>
        </c:rich>
      </c:tx>
      <c:overlay val="0"/>
      <c:spPr>
        <a:solidFill>
          <a:srgbClr val="2E5C70"/>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'ESSENTIAL Samenvatting'!$C$2</c:f>
              <c:strCache>
                <c:ptCount val="1"/>
                <c:pt idx="0">
                  <c:v>Beoogde maturiteitsscore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f>'ESSENTIAL Samenvatting'!$B$5:$B$26</c:f>
              <c:strCache>
                <c:ptCount val="22"/>
                <c:pt idx="0">
                  <c:v>Organisatorische Context (GV.OC)</c:v>
                </c:pt>
                <c:pt idx="1">
                  <c:v>Risicobeheerstrategie (GV.RM)</c:v>
                </c:pt>
                <c:pt idx="2">
                  <c:v>Rollen, Verantwoordelijkheden en Bevoegdheden (GV.RR)</c:v>
                </c:pt>
                <c:pt idx="3">
                  <c:v>Beleid (GV.PO)</c:v>
                </c:pt>
                <c:pt idx="4">
                  <c:v>Toezicht (GV.OV)</c:v>
                </c:pt>
                <c:pt idx="5">
                  <c:v>Risicobeheer voor Cyberbeveiliging in de Toeleveringsketen (GV.SC)</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Incidentanalyse (RS.AN)</c:v>
                </c:pt>
                <c:pt idx="18">
                  <c:v>Incidentresponsrapportage en -Communicatie (RS.CO)</c:v>
                </c:pt>
                <c:pt idx="19">
                  <c:v>Incidentbeperking (RS.MI)</c:v>
                </c:pt>
                <c:pt idx="20">
                  <c:v>Uitvoering van het Incidentherstelplan (RC.RP)</c:v>
                </c:pt>
                <c:pt idx="21">
                  <c:v>Communicatie over Incidentherstel (RC.CO)</c:v>
                </c:pt>
              </c:strCache>
            </c:strRef>
          </c:cat>
          <c:val>
            <c:numRef>
              <c:f>'ESSENTIAL Samenvatting'!$C$5:$C$26</c:f>
              <c:numCache>
                <c:formatCode>0.00</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extLst>
            <c:ext xmlns:c16="http://schemas.microsoft.com/office/drawing/2014/chart" uri="{C3380CC4-5D6E-409C-BE32-E72D297353CC}">
              <c16:uniqueId val="{00000000-D803-499A-975D-8C12FA6563A9}"/>
            </c:ext>
          </c:extLst>
        </c:ser>
        <c:ser>
          <c:idx val="1"/>
          <c:order val="1"/>
          <c:tx>
            <c:strRef>
              <c:f>'ESSENTIAL Samenvatting'!$D$2</c:f>
              <c:strCache>
                <c:ptCount val="1"/>
                <c:pt idx="0">
                  <c:v>Categorie
Maturiteitsscore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'ESSENTIAL Samenvatting'!$B$5:$B$26</c:f>
              <c:strCache>
                <c:ptCount val="22"/>
                <c:pt idx="0">
                  <c:v>Organisatorische Context (GV.OC)</c:v>
                </c:pt>
                <c:pt idx="1">
                  <c:v>Risicobeheerstrategie (GV.RM)</c:v>
                </c:pt>
                <c:pt idx="2">
                  <c:v>Rollen, Verantwoordelijkheden en Bevoegdheden (GV.RR)</c:v>
                </c:pt>
                <c:pt idx="3">
                  <c:v>Beleid (GV.PO)</c:v>
                </c:pt>
                <c:pt idx="4">
                  <c:v>Toezicht (GV.OV)</c:v>
                </c:pt>
                <c:pt idx="5">
                  <c:v>Risicobeheer voor Cyberbeveiliging in de Toeleveringsketen (GV.SC)</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Incidentanalyse (RS.AN)</c:v>
                </c:pt>
                <c:pt idx="18">
                  <c:v>Incidentresponsrapportage en -Communicatie (RS.CO)</c:v>
                </c:pt>
                <c:pt idx="19">
                  <c:v>Incidentbeperking (RS.MI)</c:v>
                </c:pt>
                <c:pt idx="20">
                  <c:v>Uitvoering van het Incidentherstelplan (RC.RP)</c:v>
                </c:pt>
                <c:pt idx="21">
                  <c:v>Communicatie over Incidentherstel (RC.CO)</c:v>
                </c:pt>
              </c:strCache>
            </c:strRef>
          </c:cat>
          <c:val>
            <c:numRef>
              <c:f>'ESSENTIAL Samenvatting'!$D$5:$D$26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1-D803-499A-975D-8C12FA6563A9}"/>
            </c:ext>
          </c:extLst>
        </c:ser>
        <c:ser>
          <c:idx val="2"/>
          <c:order val="2"/>
          <c:tx>
            <c:strRef>
              <c:f>'ESSENTIAL Samenvatting'!$E$2</c:f>
              <c:strCache>
                <c:ptCount val="1"/>
                <c:pt idx="0">
                  <c:v>Documentatie
 Maturiteitsscore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'ESSENTIAL Samenvatting'!$B$5:$B$26</c:f>
              <c:strCache>
                <c:ptCount val="22"/>
                <c:pt idx="0">
                  <c:v>Organisatorische Context (GV.OC)</c:v>
                </c:pt>
                <c:pt idx="1">
                  <c:v>Risicobeheerstrategie (GV.RM)</c:v>
                </c:pt>
                <c:pt idx="2">
                  <c:v>Rollen, Verantwoordelijkheden en Bevoegdheden (GV.RR)</c:v>
                </c:pt>
                <c:pt idx="3">
                  <c:v>Beleid (GV.PO)</c:v>
                </c:pt>
                <c:pt idx="4">
                  <c:v>Toezicht (GV.OV)</c:v>
                </c:pt>
                <c:pt idx="5">
                  <c:v>Risicobeheer voor Cyberbeveiliging in de Toeleveringsketen (GV.SC)</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Incidentanalyse (RS.AN)</c:v>
                </c:pt>
                <c:pt idx="18">
                  <c:v>Incidentresponsrapportage en -Communicatie (RS.CO)</c:v>
                </c:pt>
                <c:pt idx="19">
                  <c:v>Incidentbeperking (RS.MI)</c:v>
                </c:pt>
                <c:pt idx="20">
                  <c:v>Uitvoering van het Incidentherstelplan (RC.RP)</c:v>
                </c:pt>
                <c:pt idx="21">
                  <c:v>Communicatie over Incidentherstel (RC.CO)</c:v>
                </c:pt>
              </c:strCache>
            </c:strRef>
          </c:cat>
          <c:val>
            <c:numRef>
              <c:f>'ESSENTIAL Samenvatting'!$E$5:$E$26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2-D803-499A-975D-8C12FA6563A9}"/>
            </c:ext>
          </c:extLst>
        </c:ser>
        <c:ser>
          <c:idx val="3"/>
          <c:order val="3"/>
          <c:tx>
            <c:strRef>
              <c:f>'ESSENTIAL Samenvatting'!$F$2</c:f>
              <c:strCache>
                <c:ptCount val="1"/>
                <c:pt idx="0">
                  <c:v>Implementatie
Maturiteitsscore </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'ESSENTIAL Samenvatting'!$B$5:$B$26</c:f>
              <c:strCache>
                <c:ptCount val="22"/>
                <c:pt idx="0">
                  <c:v>Organisatorische Context (GV.OC)</c:v>
                </c:pt>
                <c:pt idx="1">
                  <c:v>Risicobeheerstrategie (GV.RM)</c:v>
                </c:pt>
                <c:pt idx="2">
                  <c:v>Rollen, Verantwoordelijkheden en Bevoegdheden (GV.RR)</c:v>
                </c:pt>
                <c:pt idx="3">
                  <c:v>Beleid (GV.PO)</c:v>
                </c:pt>
                <c:pt idx="4">
                  <c:v>Toezicht (GV.OV)</c:v>
                </c:pt>
                <c:pt idx="5">
                  <c:v>Risicobeheer voor Cyberbeveiliging in de Toeleveringsketen (GV.SC)</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Incidentanalyse (RS.AN)</c:v>
                </c:pt>
                <c:pt idx="18">
                  <c:v>Incidentresponsrapportage en -Communicatie (RS.CO)</c:v>
                </c:pt>
                <c:pt idx="19">
                  <c:v>Incidentbeperking (RS.MI)</c:v>
                </c:pt>
                <c:pt idx="20">
                  <c:v>Uitvoering van het Incidentherstelplan (RC.RP)</c:v>
                </c:pt>
                <c:pt idx="21">
                  <c:v>Communicatie over Incidentherstel (RC.CO)</c:v>
                </c:pt>
              </c:strCache>
            </c:strRef>
          </c:cat>
          <c:val>
            <c:numRef>
              <c:f>'ESSENTIAL Samenvatting'!$F$5:$F$26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0-D078-4F9E-8CB8-30832D128E66}"/>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4875899604967136"/>
          <c:y val="8.9018051411399596E-2"/>
          <c:w val="0.5089438396977517"/>
          <c:h val="6.00043590913652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839682</xdr:colOff>
      <xdr:row>31</xdr:row>
      <xdr:rowOff>626322</xdr:rowOff>
    </xdr:from>
    <xdr:to>
      <xdr:col>10</xdr:col>
      <xdr:colOff>532977</xdr:colOff>
      <xdr:row>38</xdr:row>
      <xdr:rowOff>45509</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839682" y="9103572"/>
          <a:ext cx="11485245" cy="7553537"/>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b.belgium.be/en/cyberfundamentals-framework" TargetMode="External"/><Relationship Id="rId2" Type="http://schemas.openxmlformats.org/officeDocument/2006/relationships/hyperlink" Target="mailto:certification@ccb.belgium.be" TargetMode="External"/><Relationship Id="rId1" Type="http://schemas.openxmlformats.org/officeDocument/2006/relationships/hyperlink" Target="https://ccb.belgium.be/en/cyberfundamentals-framework"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nl/cyberfundamentals-framework-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40"/>
  <sheetViews>
    <sheetView showGridLines="0" zoomScaleNormal="100" workbookViewId="0">
      <selection activeCell="Q4" sqref="Q4"/>
    </sheetView>
  </sheetViews>
  <sheetFormatPr defaultColWidth="10.7109375" defaultRowHeight="15"/>
  <cols>
    <col min="1" max="1" width="30" customWidth="1"/>
    <col min="2" max="14" width="13.42578125" customWidth="1"/>
    <col min="15" max="15" width="18.28515625" customWidth="1"/>
    <col min="17" max="17" width="20.28515625" customWidth="1"/>
    <col min="18" max="18" width="20.42578125" customWidth="1"/>
    <col min="19" max="22" width="10.7109375" customWidth="1"/>
  </cols>
  <sheetData>
    <row r="1" spans="1:22">
      <c r="U1">
        <v>2025</v>
      </c>
    </row>
    <row r="2" spans="1:22" ht="19.5" customHeight="1">
      <c r="A2" s="462" t="s">
        <v>0</v>
      </c>
      <c r="B2" s="311"/>
      <c r="C2" s="311"/>
      <c r="D2" s="311"/>
      <c r="E2" s="311"/>
      <c r="F2" s="311"/>
      <c r="G2" s="311"/>
      <c r="H2" s="311"/>
      <c r="I2" s="311"/>
      <c r="J2" s="311"/>
      <c r="K2" s="311"/>
      <c r="L2" s="311"/>
      <c r="M2" s="311"/>
      <c r="N2" s="311"/>
      <c r="O2" s="312"/>
      <c r="Q2" s="316" t="s">
        <v>1</v>
      </c>
      <c r="R2" s="317"/>
      <c r="S2" s="317"/>
      <c r="T2" s="317"/>
      <c r="U2" s="317"/>
      <c r="V2" s="318"/>
    </row>
    <row r="3" spans="1:22" ht="19.350000000000001" customHeight="1">
      <c r="A3" s="313"/>
      <c r="B3" s="314"/>
      <c r="C3" s="314"/>
      <c r="D3" s="314"/>
      <c r="E3" s="314"/>
      <c r="F3" s="314"/>
      <c r="G3" s="314"/>
      <c r="H3" s="314"/>
      <c r="I3" s="314"/>
      <c r="J3" s="314"/>
      <c r="K3" s="314"/>
      <c r="L3" s="314"/>
      <c r="M3" s="314"/>
      <c r="N3" s="314"/>
      <c r="O3" s="315"/>
      <c r="Q3" s="38" t="s">
        <v>2</v>
      </c>
      <c r="R3" s="319" t="s">
        <v>3</v>
      </c>
      <c r="S3" s="320"/>
      <c r="T3" s="320"/>
      <c r="U3" s="320"/>
      <c r="V3" s="321"/>
    </row>
    <row r="4" spans="1:22" ht="15" customHeight="1">
      <c r="A4" s="313"/>
      <c r="B4" s="314"/>
      <c r="C4" s="314"/>
      <c r="D4" s="314"/>
      <c r="E4" s="314"/>
      <c r="F4" s="314"/>
      <c r="G4" s="314"/>
      <c r="H4" s="314"/>
      <c r="I4" s="314"/>
      <c r="J4" s="314"/>
      <c r="K4" s="314"/>
      <c r="L4" s="314"/>
      <c r="M4" s="314"/>
      <c r="N4" s="314"/>
      <c r="O4" s="315"/>
      <c r="Q4" s="56">
        <v>46107</v>
      </c>
      <c r="R4" s="322" t="s">
        <v>4</v>
      </c>
      <c r="S4" s="322"/>
      <c r="T4" s="322"/>
      <c r="U4" s="322"/>
      <c r="V4" s="323"/>
    </row>
    <row r="5" spans="1:22" ht="14.85" customHeight="1">
      <c r="A5" s="313"/>
      <c r="B5" s="314"/>
      <c r="C5" s="314"/>
      <c r="D5" s="314"/>
      <c r="E5" s="314"/>
      <c r="F5" s="314"/>
      <c r="G5" s="314"/>
      <c r="H5" s="314"/>
      <c r="I5" s="314"/>
      <c r="J5" s="314"/>
      <c r="K5" s="314"/>
      <c r="L5" s="314"/>
      <c r="M5" s="314"/>
      <c r="N5" s="314"/>
      <c r="O5" s="315"/>
      <c r="Q5" s="57"/>
      <c r="R5" s="324"/>
      <c r="S5" s="324"/>
      <c r="T5" s="324"/>
      <c r="U5" s="324"/>
      <c r="V5" s="325"/>
    </row>
    <row r="6" spans="1:22" ht="14.85" customHeight="1">
      <c r="A6" s="313"/>
      <c r="B6" s="314"/>
      <c r="C6" s="314"/>
      <c r="D6" s="314"/>
      <c r="E6" s="314"/>
      <c r="F6" s="314"/>
      <c r="G6" s="314"/>
      <c r="H6" s="314"/>
      <c r="I6" s="314"/>
      <c r="J6" s="314"/>
      <c r="K6" s="314"/>
      <c r="L6" s="314"/>
      <c r="M6" s="314"/>
      <c r="N6" s="314"/>
      <c r="O6" s="315"/>
      <c r="Q6" s="57"/>
      <c r="R6" s="258"/>
      <c r="S6" s="258"/>
      <c r="T6" s="258"/>
      <c r="U6" s="258"/>
      <c r="V6" s="259"/>
    </row>
    <row r="7" spans="1:22" ht="14.85" customHeight="1">
      <c r="A7" s="313"/>
      <c r="B7" s="314"/>
      <c r="C7" s="314"/>
      <c r="D7" s="314"/>
      <c r="E7" s="314"/>
      <c r="F7" s="314"/>
      <c r="G7" s="314"/>
      <c r="H7" s="314"/>
      <c r="I7" s="314"/>
      <c r="J7" s="314"/>
      <c r="K7" s="314"/>
      <c r="L7" s="314"/>
      <c r="M7" s="314"/>
      <c r="N7" s="314"/>
      <c r="O7" s="315"/>
      <c r="Q7" s="57"/>
      <c r="R7" s="258"/>
      <c r="S7" s="258"/>
      <c r="T7" s="258"/>
      <c r="U7" s="258"/>
      <c r="V7" s="259"/>
    </row>
    <row r="8" spans="1:22" ht="14.85" customHeight="1">
      <c r="A8" s="313"/>
      <c r="B8" s="314"/>
      <c r="C8" s="314"/>
      <c r="D8" s="314"/>
      <c r="E8" s="314"/>
      <c r="F8" s="314"/>
      <c r="G8" s="314"/>
      <c r="H8" s="314"/>
      <c r="I8" s="314"/>
      <c r="J8" s="314"/>
      <c r="K8" s="314"/>
      <c r="L8" s="314"/>
      <c r="M8" s="314"/>
      <c r="N8" s="314"/>
      <c r="O8" s="315"/>
      <c r="Q8" s="57"/>
      <c r="R8" s="258"/>
      <c r="S8" s="258"/>
      <c r="T8" s="258"/>
      <c r="U8" s="258"/>
      <c r="V8" s="259"/>
    </row>
    <row r="9" spans="1:22" ht="15" customHeight="1">
      <c r="A9" s="313"/>
      <c r="B9" s="314"/>
      <c r="C9" s="314"/>
      <c r="D9" s="314"/>
      <c r="E9" s="314"/>
      <c r="F9" s="314"/>
      <c r="G9" s="314"/>
      <c r="H9" s="314"/>
      <c r="I9" s="314"/>
      <c r="J9" s="314"/>
      <c r="K9" s="314"/>
      <c r="L9" s="314"/>
      <c r="M9" s="314"/>
      <c r="N9" s="314"/>
      <c r="O9" s="315"/>
      <c r="Q9" s="57"/>
      <c r="R9" s="258"/>
      <c r="S9" s="258"/>
      <c r="T9" s="258"/>
      <c r="U9" s="258"/>
      <c r="V9" s="259"/>
    </row>
    <row r="10" spans="1:22" ht="15" customHeight="1">
      <c r="A10" s="313"/>
      <c r="B10" s="314"/>
      <c r="C10" s="314"/>
      <c r="D10" s="314"/>
      <c r="E10" s="314"/>
      <c r="F10" s="314"/>
      <c r="G10" s="314"/>
      <c r="H10" s="314"/>
      <c r="I10" s="314"/>
      <c r="J10" s="314"/>
      <c r="K10" s="314"/>
      <c r="L10" s="314"/>
      <c r="M10" s="314"/>
      <c r="N10" s="314"/>
      <c r="O10" s="315"/>
      <c r="Q10" s="57"/>
      <c r="R10" s="258"/>
      <c r="S10" s="258"/>
      <c r="T10" s="258"/>
      <c r="U10" s="258"/>
      <c r="V10" s="259"/>
    </row>
    <row r="11" spans="1:22" ht="15" customHeight="1">
      <c r="A11" s="313"/>
      <c r="B11" s="314"/>
      <c r="C11" s="314"/>
      <c r="D11" s="314"/>
      <c r="E11" s="314"/>
      <c r="F11" s="314"/>
      <c r="G11" s="314"/>
      <c r="H11" s="314"/>
      <c r="I11" s="314"/>
      <c r="J11" s="314"/>
      <c r="K11" s="314"/>
      <c r="L11" s="314"/>
      <c r="M11" s="314"/>
      <c r="N11" s="314"/>
      <c r="O11" s="315"/>
      <c r="Q11" s="57"/>
      <c r="R11" s="258"/>
      <c r="S11" s="258"/>
      <c r="T11" s="258"/>
      <c r="U11" s="258"/>
      <c r="V11" s="259"/>
    </row>
    <row r="12" spans="1:22" ht="20.100000000000001" customHeight="1">
      <c r="A12" s="313"/>
      <c r="B12" s="314"/>
      <c r="C12" s="314"/>
      <c r="D12" s="314"/>
      <c r="E12" s="314"/>
      <c r="F12" s="314"/>
      <c r="G12" s="314"/>
      <c r="H12" s="314"/>
      <c r="I12" s="314"/>
      <c r="J12" s="314"/>
      <c r="K12" s="314"/>
      <c r="L12" s="314"/>
      <c r="M12" s="314"/>
      <c r="N12" s="314"/>
      <c r="O12" s="315"/>
      <c r="Q12" s="57"/>
      <c r="R12" s="258"/>
      <c r="S12" s="258"/>
      <c r="T12" s="258"/>
      <c r="U12" s="258"/>
      <c r="V12" s="259"/>
    </row>
    <row r="13" spans="1:22" ht="20.100000000000001" customHeight="1">
      <c r="A13" s="313"/>
      <c r="B13" s="314"/>
      <c r="C13" s="314"/>
      <c r="D13" s="314"/>
      <c r="E13" s="314"/>
      <c r="F13" s="314"/>
      <c r="G13" s="314"/>
      <c r="H13" s="314"/>
      <c r="I13" s="314"/>
      <c r="J13" s="314"/>
      <c r="K13" s="314"/>
      <c r="L13" s="314"/>
      <c r="M13" s="314"/>
      <c r="N13" s="314"/>
      <c r="O13" s="315"/>
      <c r="Q13" s="57"/>
      <c r="R13" s="258"/>
      <c r="S13" s="258"/>
      <c r="T13" s="258"/>
      <c r="U13" s="258"/>
      <c r="V13" s="259"/>
    </row>
    <row r="14" spans="1:22">
      <c r="A14" s="313"/>
      <c r="B14" s="314"/>
      <c r="C14" s="314"/>
      <c r="D14" s="314"/>
      <c r="E14" s="314"/>
      <c r="F14" s="314"/>
      <c r="G14" s="314"/>
      <c r="H14" s="314"/>
      <c r="I14" s="314"/>
      <c r="J14" s="314"/>
      <c r="K14" s="314"/>
      <c r="L14" s="314"/>
      <c r="M14" s="314"/>
      <c r="N14" s="314"/>
      <c r="O14" s="315"/>
      <c r="Q14" s="57"/>
      <c r="R14" s="270"/>
      <c r="S14" s="271"/>
      <c r="T14" s="271"/>
      <c r="U14" s="271"/>
      <c r="V14" s="272"/>
    </row>
    <row r="15" spans="1:22" ht="14.85" customHeight="1" thickBot="1">
      <c r="A15" s="313"/>
      <c r="B15" s="314"/>
      <c r="C15" s="314"/>
      <c r="D15" s="314"/>
      <c r="E15" s="314"/>
      <c r="F15" s="314"/>
      <c r="G15" s="314"/>
      <c r="H15" s="314"/>
      <c r="I15" s="314"/>
      <c r="J15" s="314"/>
      <c r="K15" s="314"/>
      <c r="L15" s="314"/>
      <c r="M15" s="314"/>
      <c r="N15" s="314"/>
      <c r="O15" s="315"/>
      <c r="Q15" s="55"/>
      <c r="R15" s="265"/>
      <c r="S15" s="266"/>
      <c r="T15" s="266"/>
      <c r="U15" s="266"/>
      <c r="V15" s="267"/>
    </row>
    <row r="16" spans="1:22" ht="15.6" customHeight="1" thickTop="1">
      <c r="A16" s="313"/>
      <c r="B16" s="314"/>
      <c r="C16" s="314"/>
      <c r="D16" s="314"/>
      <c r="E16" s="314"/>
      <c r="F16" s="314"/>
      <c r="G16" s="314"/>
      <c r="H16" s="314"/>
      <c r="I16" s="314"/>
      <c r="J16" s="314"/>
      <c r="K16" s="314"/>
      <c r="L16" s="314"/>
      <c r="M16" s="314"/>
      <c r="N16" s="314"/>
      <c r="O16" s="315"/>
    </row>
    <row r="17" spans="1:22" ht="14.85" customHeight="1">
      <c r="A17" s="313"/>
      <c r="B17" s="314"/>
      <c r="C17" s="314"/>
      <c r="D17" s="314"/>
      <c r="E17" s="314"/>
      <c r="F17" s="314"/>
      <c r="G17" s="314"/>
      <c r="H17" s="314"/>
      <c r="I17" s="314"/>
      <c r="J17" s="314"/>
      <c r="K17" s="314"/>
      <c r="L17" s="314"/>
      <c r="M17" s="314"/>
      <c r="N17" s="314"/>
      <c r="O17" s="315"/>
    </row>
    <row r="18" spans="1:22" ht="16.350000000000001" customHeight="1" thickBot="1">
      <c r="A18" s="273"/>
      <c r="B18" s="274"/>
      <c r="C18" s="274"/>
      <c r="D18" s="274"/>
      <c r="E18" s="274"/>
      <c r="F18" s="274"/>
      <c r="G18" s="274"/>
      <c r="H18" s="274"/>
      <c r="I18" s="274"/>
      <c r="J18" s="274"/>
      <c r="K18" s="274"/>
      <c r="L18" s="274"/>
      <c r="M18" s="274"/>
      <c r="N18" s="274"/>
      <c r="O18" s="275"/>
    </row>
    <row r="19" spans="1:22" ht="16.350000000000001" customHeight="1" thickTop="1" thickBot="1">
      <c r="A19" s="276" t="s">
        <v>5</v>
      </c>
      <c r="B19" s="277"/>
      <c r="C19" s="277"/>
      <c r="D19" s="277"/>
      <c r="E19" s="277"/>
      <c r="F19" s="277"/>
      <c r="G19" s="277"/>
      <c r="H19" s="277"/>
      <c r="I19" s="277"/>
      <c r="J19" s="277"/>
      <c r="K19" s="277"/>
      <c r="L19" s="277"/>
      <c r="M19" s="277"/>
      <c r="N19" s="277"/>
      <c r="O19" s="278"/>
      <c r="Q19" s="260" t="s">
        <v>6</v>
      </c>
      <c r="R19" s="261"/>
      <c r="S19" s="261"/>
      <c r="T19" s="261"/>
      <c r="U19" s="261"/>
      <c r="V19" s="262"/>
    </row>
    <row r="20" spans="1:22" ht="20.25" customHeight="1">
      <c r="A20" s="279"/>
      <c r="B20" s="280"/>
      <c r="C20" s="280"/>
      <c r="D20" s="280"/>
      <c r="E20" s="280"/>
      <c r="F20" s="280"/>
      <c r="G20" s="280"/>
      <c r="H20" s="280"/>
      <c r="I20" s="280"/>
      <c r="J20" s="280"/>
      <c r="K20" s="280"/>
      <c r="L20" s="280"/>
      <c r="M20" s="280"/>
      <c r="N20" s="280"/>
      <c r="O20" s="281"/>
      <c r="Q20" s="246" t="s">
        <v>7</v>
      </c>
      <c r="R20" s="257" t="s">
        <v>8</v>
      </c>
      <c r="S20" s="257"/>
      <c r="T20" s="263">
        <v>45931</v>
      </c>
      <c r="U20" s="263"/>
      <c r="V20" s="264"/>
    </row>
    <row r="21" spans="1:22" ht="45.95" customHeight="1" thickBot="1">
      <c r="A21" s="279"/>
      <c r="B21" s="280"/>
      <c r="C21" s="280"/>
      <c r="D21" s="280"/>
      <c r="E21" s="280"/>
      <c r="F21" s="280"/>
      <c r="G21" s="280"/>
      <c r="H21" s="280"/>
      <c r="I21" s="280"/>
      <c r="J21" s="280"/>
      <c r="K21" s="280"/>
      <c r="L21" s="280"/>
      <c r="M21" s="280"/>
      <c r="N21" s="280"/>
      <c r="O21" s="281"/>
      <c r="Q21" s="247" t="s">
        <v>7</v>
      </c>
      <c r="R21" s="287" t="s">
        <v>9</v>
      </c>
      <c r="S21" s="288"/>
      <c r="T21" s="285" t="s">
        <v>10</v>
      </c>
      <c r="U21" s="285"/>
      <c r="V21" s="286"/>
    </row>
    <row r="22" spans="1:22">
      <c r="A22" s="279"/>
      <c r="B22" s="280"/>
      <c r="C22" s="280"/>
      <c r="D22" s="280"/>
      <c r="E22" s="280"/>
      <c r="F22" s="280"/>
      <c r="G22" s="280"/>
      <c r="H22" s="280"/>
      <c r="I22" s="280"/>
      <c r="J22" s="280"/>
      <c r="K22" s="280"/>
      <c r="L22" s="280"/>
      <c r="M22" s="280"/>
      <c r="N22" s="280"/>
      <c r="O22" s="281"/>
    </row>
    <row r="23" spans="1:22" ht="14.45" customHeight="1">
      <c r="A23" s="279"/>
      <c r="B23" s="280"/>
      <c r="C23" s="280"/>
      <c r="D23" s="280"/>
      <c r="E23" s="280"/>
      <c r="F23" s="280"/>
      <c r="G23" s="280"/>
      <c r="H23" s="280"/>
      <c r="I23" s="280"/>
      <c r="J23" s="280"/>
      <c r="K23" s="280"/>
      <c r="L23" s="280"/>
      <c r="M23" s="280"/>
      <c r="N23" s="280"/>
      <c r="O23" s="281"/>
      <c r="Q23" s="289" t="s">
        <v>11</v>
      </c>
      <c r="R23" s="289"/>
      <c r="S23" s="289"/>
      <c r="T23" s="289"/>
      <c r="U23" s="289"/>
      <c r="V23" s="289"/>
    </row>
    <row r="24" spans="1:22" ht="14.45" customHeight="1">
      <c r="A24" s="279"/>
      <c r="B24" s="280"/>
      <c r="C24" s="280"/>
      <c r="D24" s="280"/>
      <c r="E24" s="280"/>
      <c r="F24" s="280"/>
      <c r="G24" s="280"/>
      <c r="H24" s="280"/>
      <c r="I24" s="280"/>
      <c r="J24" s="280"/>
      <c r="K24" s="280"/>
      <c r="L24" s="280"/>
      <c r="M24" s="280"/>
      <c r="N24" s="280"/>
      <c r="O24" s="281"/>
    </row>
    <row r="25" spans="1:22" ht="15" customHeight="1" thickBot="1">
      <c r="A25" s="279"/>
      <c r="B25" s="280"/>
      <c r="C25" s="280"/>
      <c r="D25" s="280"/>
      <c r="E25" s="280"/>
      <c r="F25" s="280"/>
      <c r="G25" s="280"/>
      <c r="H25" s="280"/>
      <c r="I25" s="280"/>
      <c r="J25" s="280"/>
      <c r="K25" s="280"/>
      <c r="L25" s="280"/>
      <c r="M25" s="280"/>
      <c r="N25" s="280"/>
      <c r="O25" s="281"/>
    </row>
    <row r="26" spans="1:22" ht="26.1">
      <c r="A26" s="279"/>
      <c r="B26" s="280"/>
      <c r="C26" s="280"/>
      <c r="D26" s="280"/>
      <c r="E26" s="280"/>
      <c r="F26" s="280"/>
      <c r="G26" s="280"/>
      <c r="H26" s="280"/>
      <c r="I26" s="280"/>
      <c r="J26" s="280"/>
      <c r="K26" s="280"/>
      <c r="L26" s="280"/>
      <c r="M26" s="280"/>
      <c r="N26" s="280"/>
      <c r="O26" s="281"/>
      <c r="Q26" s="290" t="s">
        <v>12</v>
      </c>
      <c r="R26" s="291"/>
      <c r="S26" s="291"/>
      <c r="T26" s="291"/>
      <c r="U26" s="291"/>
      <c r="V26" s="292"/>
    </row>
    <row r="27" spans="1:22">
      <c r="A27" s="279"/>
      <c r="B27" s="280"/>
      <c r="C27" s="280"/>
      <c r="D27" s="280"/>
      <c r="E27" s="280"/>
      <c r="F27" s="280"/>
      <c r="G27" s="280"/>
      <c r="H27" s="280"/>
      <c r="I27" s="280"/>
      <c r="J27" s="280"/>
      <c r="K27" s="280"/>
      <c r="L27" s="280"/>
      <c r="M27" s="280"/>
      <c r="N27" s="280"/>
      <c r="O27" s="281"/>
      <c r="Q27" s="293" t="s">
        <v>13</v>
      </c>
      <c r="R27" s="294"/>
      <c r="S27" s="295"/>
      <c r="T27" s="302">
        <v>46101</v>
      </c>
      <c r="U27" s="303"/>
      <c r="V27" s="304"/>
    </row>
    <row r="28" spans="1:22" ht="23.25" customHeight="1">
      <c r="A28" s="279"/>
      <c r="B28" s="280"/>
      <c r="C28" s="280"/>
      <c r="D28" s="280"/>
      <c r="E28" s="280"/>
      <c r="F28" s="280"/>
      <c r="G28" s="280"/>
      <c r="H28" s="280"/>
      <c r="I28" s="280"/>
      <c r="J28" s="280"/>
      <c r="K28" s="280"/>
      <c r="L28" s="280"/>
      <c r="M28" s="280"/>
      <c r="N28" s="280"/>
      <c r="O28" s="281"/>
      <c r="Q28" s="296"/>
      <c r="R28" s="297"/>
      <c r="S28" s="298"/>
      <c r="T28" s="305"/>
      <c r="U28" s="306"/>
      <c r="V28" s="307"/>
    </row>
    <row r="29" spans="1:22" ht="21" customHeight="1">
      <c r="A29" s="279"/>
      <c r="B29" s="280"/>
      <c r="C29" s="280"/>
      <c r="D29" s="280"/>
      <c r="E29" s="280"/>
      <c r="F29" s="280"/>
      <c r="G29" s="280"/>
      <c r="H29" s="280"/>
      <c r="I29" s="280"/>
      <c r="J29" s="280"/>
      <c r="K29" s="280"/>
      <c r="L29" s="280"/>
      <c r="M29" s="280"/>
      <c r="N29" s="280"/>
      <c r="O29" s="281"/>
      <c r="Q29" s="296"/>
      <c r="R29" s="297"/>
      <c r="S29" s="298"/>
      <c r="T29" s="305"/>
      <c r="U29" s="306"/>
      <c r="V29" s="307"/>
    </row>
    <row r="30" spans="1:22" ht="21" customHeight="1">
      <c r="A30" s="279"/>
      <c r="B30" s="280"/>
      <c r="C30" s="280"/>
      <c r="D30" s="280"/>
      <c r="E30" s="280"/>
      <c r="F30" s="280"/>
      <c r="G30" s="280"/>
      <c r="H30" s="280"/>
      <c r="I30" s="280"/>
      <c r="J30" s="280"/>
      <c r="K30" s="280"/>
      <c r="L30" s="280"/>
      <c r="M30" s="280"/>
      <c r="N30" s="280"/>
      <c r="O30" s="281"/>
      <c r="Q30" s="296"/>
      <c r="R30" s="297"/>
      <c r="S30" s="298"/>
      <c r="T30" s="305"/>
      <c r="U30" s="306"/>
      <c r="V30" s="307"/>
    </row>
    <row r="31" spans="1:22" ht="21" customHeight="1">
      <c r="A31" s="279"/>
      <c r="B31" s="280"/>
      <c r="C31" s="280"/>
      <c r="D31" s="280"/>
      <c r="E31" s="280"/>
      <c r="F31" s="280"/>
      <c r="G31" s="280"/>
      <c r="H31" s="280"/>
      <c r="I31" s="280"/>
      <c r="J31" s="280"/>
      <c r="K31" s="280"/>
      <c r="L31" s="280"/>
      <c r="M31" s="280"/>
      <c r="N31" s="280"/>
      <c r="O31" s="281"/>
      <c r="Q31" s="296"/>
      <c r="R31" s="297"/>
      <c r="S31" s="298"/>
      <c r="T31" s="305"/>
      <c r="U31" s="306"/>
      <c r="V31" s="307"/>
    </row>
    <row r="32" spans="1:22" ht="21" customHeight="1">
      <c r="A32" s="279"/>
      <c r="B32" s="280"/>
      <c r="C32" s="280"/>
      <c r="D32" s="280"/>
      <c r="E32" s="280"/>
      <c r="F32" s="280"/>
      <c r="G32" s="280"/>
      <c r="H32" s="280"/>
      <c r="I32" s="280"/>
      <c r="J32" s="280"/>
      <c r="K32" s="280"/>
      <c r="L32" s="280"/>
      <c r="M32" s="280"/>
      <c r="N32" s="280"/>
      <c r="O32" s="281"/>
      <c r="Q32" s="296"/>
      <c r="R32" s="297"/>
      <c r="S32" s="298"/>
      <c r="T32" s="305"/>
      <c r="U32" s="306"/>
      <c r="V32" s="307"/>
    </row>
    <row r="33" spans="1:22">
      <c r="A33" s="282"/>
      <c r="B33" s="283"/>
      <c r="C33" s="283"/>
      <c r="D33" s="283"/>
      <c r="E33" s="283"/>
      <c r="F33" s="283"/>
      <c r="G33" s="283"/>
      <c r="H33" s="283"/>
      <c r="I33" s="283"/>
      <c r="J33" s="283"/>
      <c r="K33" s="283"/>
      <c r="L33" s="283"/>
      <c r="M33" s="283"/>
      <c r="N33" s="283"/>
      <c r="O33" s="284"/>
      <c r="Q33" s="299"/>
      <c r="R33" s="300"/>
      <c r="S33" s="301"/>
      <c r="T33" s="308"/>
      <c r="U33" s="309"/>
      <c r="V33" s="310"/>
    </row>
    <row r="34" spans="1:22" ht="15.95" thickTop="1"/>
    <row r="35" spans="1:22" ht="15.6" customHeight="1">
      <c r="A35" s="173" t="s">
        <v>14</v>
      </c>
      <c r="G35" s="47" t="s">
        <v>15</v>
      </c>
    </row>
    <row r="36" spans="1:22" ht="18.95">
      <c r="A36" s="49" t="s">
        <v>16</v>
      </c>
      <c r="G36" s="47" t="s">
        <v>15</v>
      </c>
    </row>
    <row r="37" spans="1:22" ht="15.95">
      <c r="A37" s="49" t="s">
        <v>17</v>
      </c>
      <c r="G37" s="48" t="s">
        <v>18</v>
      </c>
    </row>
    <row r="40" spans="1:22" ht="15.95">
      <c r="A40" s="268" t="s">
        <v>19</v>
      </c>
      <c r="B40" s="269"/>
      <c r="C40" s="269"/>
      <c r="D40" s="269"/>
      <c r="E40" s="269"/>
      <c r="F40" s="269"/>
      <c r="G40" s="269"/>
      <c r="H40" s="269"/>
      <c r="I40" s="269"/>
      <c r="J40" s="269"/>
      <c r="K40" s="269"/>
      <c r="L40" s="269"/>
      <c r="M40" s="269"/>
      <c r="N40" s="269"/>
      <c r="O40" s="269"/>
    </row>
  </sheetData>
  <sheetProtection algorithmName="SHA-512" hashValue="OiSDvQe1vVwKx0PEZ+NFYLs13Uiws7e6DkeJHacgGEqW2DSz4v7qNEBMHYNfwQSkl51o0Q577j9xpr/ipygXoA==" saltValue="8ckMaDxEMUbdtY5tJqqSuw==" spinCount="100000" sheet="1" objects="1" scenarios="1"/>
  <mergeCells count="27">
    <mergeCell ref="A40:O40"/>
    <mergeCell ref="R12:V12"/>
    <mergeCell ref="R14:V14"/>
    <mergeCell ref="A18:O18"/>
    <mergeCell ref="A19:O33"/>
    <mergeCell ref="T21:V21"/>
    <mergeCell ref="R21:S21"/>
    <mergeCell ref="Q23:V23"/>
    <mergeCell ref="Q26:V26"/>
    <mergeCell ref="Q27:S33"/>
    <mergeCell ref="T27:V33"/>
    <mergeCell ref="A2:O17"/>
    <mergeCell ref="Q2:V2"/>
    <mergeCell ref="R3:V3"/>
    <mergeCell ref="R4:V4"/>
    <mergeCell ref="R5:V5"/>
    <mergeCell ref="R20:S20"/>
    <mergeCell ref="R6:V6"/>
    <mergeCell ref="Q19:V19"/>
    <mergeCell ref="T20:V20"/>
    <mergeCell ref="R7:V7"/>
    <mergeCell ref="R8:V8"/>
    <mergeCell ref="R9:V9"/>
    <mergeCell ref="R15:V15"/>
    <mergeCell ref="R13:V13"/>
    <mergeCell ref="R10:V10"/>
    <mergeCell ref="R11:V11"/>
  </mergeCells>
  <hyperlinks>
    <hyperlink ref="G35" r:id="rId1" xr:uid="{DFEB04D7-4E74-4CE7-AB72-C9235060FC2C}"/>
    <hyperlink ref="G37" r:id="rId2" xr:uid="{DAC11941-F3A5-4E9E-99CD-6F113AB1E90F}"/>
    <hyperlink ref="G36" r:id="rId3" xr:uid="{C0D58EEB-E26D-4452-923E-63819830131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D6"/>
  <sheetViews>
    <sheetView workbookViewId="0">
      <selection activeCell="H12" sqref="H12"/>
    </sheetView>
  </sheetViews>
  <sheetFormatPr defaultColWidth="8.85546875" defaultRowHeight="15"/>
  <sheetData>
    <row r="2" spans="2:4">
      <c r="B2" s="5">
        <v>1</v>
      </c>
      <c r="D2" t="s">
        <v>76</v>
      </c>
    </row>
    <row r="3" spans="2:4">
      <c r="B3" s="5">
        <v>2</v>
      </c>
      <c r="D3" t="s">
        <v>70</v>
      </c>
    </row>
    <row r="4" spans="2:4">
      <c r="B4" s="5">
        <v>3</v>
      </c>
      <c r="D4" t="s">
        <v>73</v>
      </c>
    </row>
    <row r="5" spans="2:4">
      <c r="B5" s="5">
        <v>4</v>
      </c>
    </row>
    <row r="6" spans="2:4">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A47" sqref="A47"/>
    </sheetView>
  </sheetViews>
  <sheetFormatPr defaultColWidth="10.7109375" defaultRowHeight="15"/>
  <cols>
    <col min="1" max="1" width="26" customWidth="1"/>
    <col min="2" max="2" width="105" customWidth="1"/>
  </cols>
  <sheetData>
    <row r="1" spans="1:2" ht="17.100000000000001" thickTop="1" thickBot="1">
      <c r="A1" s="11" t="s">
        <v>508</v>
      </c>
      <c r="B1" s="12" t="s">
        <v>509</v>
      </c>
    </row>
    <row r="2" spans="1:2" ht="15.95" thickTop="1">
      <c r="A2" s="13" t="s">
        <v>510</v>
      </c>
      <c r="B2" s="14" t="s">
        <v>511</v>
      </c>
    </row>
    <row r="3" spans="1:2">
      <c r="A3" s="2" t="s">
        <v>512</v>
      </c>
      <c r="B3" s="3" t="s">
        <v>513</v>
      </c>
    </row>
    <row r="4" spans="1:2">
      <c r="A4" s="2" t="s">
        <v>514</v>
      </c>
      <c r="B4" s="3" t="s">
        <v>515</v>
      </c>
    </row>
    <row r="5" spans="1:2">
      <c r="A5" s="2" t="s">
        <v>516</v>
      </c>
      <c r="B5" s="3" t="s">
        <v>517</v>
      </c>
    </row>
    <row r="6" spans="1:2" ht="15.95" thickBot="1">
      <c r="A6" s="4" t="s">
        <v>518</v>
      </c>
      <c r="B6" s="15" t="s">
        <v>519</v>
      </c>
    </row>
    <row r="7" spans="1:2" ht="15.95" thickTop="1"/>
    <row r="9" spans="1:2">
      <c r="A9" s="119"/>
      <c r="B9" s="120"/>
    </row>
  </sheetData>
  <sheetProtection algorithmName="SHA-512" hashValue="p3ENHzkbD270alfVHtnrJm0xY4wiQT7iguhxAju/zMJ76B8TPAZEdKHx260LpxFNPLP9wrVUPDYqyXd3Ivk5RA==" saltValue="z2v8Q8twGwj/63FExQUBUw=="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B19" sqref="B19"/>
    </sheetView>
  </sheetViews>
  <sheetFormatPr defaultColWidth="10.7109375" defaultRowHeight="15"/>
  <cols>
    <col min="1" max="1" width="31.85546875" customWidth="1"/>
    <col min="2" max="2" width="24" customWidth="1"/>
    <col min="3" max="3" width="55.7109375" style="1" customWidth="1"/>
    <col min="4" max="4" width="67.140625" style="1" customWidth="1"/>
    <col min="5" max="5" width="2.7109375" customWidth="1"/>
    <col min="6" max="6" width="47.140625" customWidth="1"/>
    <col min="7" max="7" width="15.28515625" customWidth="1"/>
  </cols>
  <sheetData>
    <row r="1" spans="1:7" ht="33.950000000000003">
      <c r="A1" s="16" t="s">
        <v>20</v>
      </c>
      <c r="B1" s="17" t="s">
        <v>21</v>
      </c>
      <c r="C1" s="18" t="s">
        <v>22</v>
      </c>
      <c r="D1" s="19" t="s">
        <v>23</v>
      </c>
      <c r="F1" s="326" t="s">
        <v>24</v>
      </c>
      <c r="G1" s="327"/>
    </row>
    <row r="2" spans="1:7" ht="33.950000000000003">
      <c r="A2" s="152" t="s">
        <v>25</v>
      </c>
      <c r="B2" s="8">
        <v>1</v>
      </c>
      <c r="C2" s="153" t="s">
        <v>26</v>
      </c>
      <c r="D2" s="154" t="s">
        <v>27</v>
      </c>
      <c r="F2" s="175" t="s">
        <v>28</v>
      </c>
      <c r="G2" s="44" t="s">
        <v>29</v>
      </c>
    </row>
    <row r="3" spans="1:7" ht="33.950000000000003">
      <c r="A3" s="155" t="s">
        <v>30</v>
      </c>
      <c r="B3" s="9">
        <v>2</v>
      </c>
      <c r="C3" s="156" t="s">
        <v>31</v>
      </c>
      <c r="D3" s="157" t="s">
        <v>32</v>
      </c>
      <c r="F3" s="463" t="s">
        <v>33</v>
      </c>
      <c r="G3" s="45" t="s">
        <v>29</v>
      </c>
    </row>
    <row r="4" spans="1:7" ht="68.099999999999994">
      <c r="A4" s="152" t="s">
        <v>34</v>
      </c>
      <c r="B4" s="8">
        <v>3</v>
      </c>
      <c r="C4" s="153" t="s">
        <v>35</v>
      </c>
      <c r="D4" s="154" t="s">
        <v>36</v>
      </c>
      <c r="F4" s="464" t="s">
        <v>37</v>
      </c>
      <c r="G4" s="46" t="s">
        <v>38</v>
      </c>
    </row>
    <row r="5" spans="1:7" ht="68.099999999999994">
      <c r="A5" s="240" t="s">
        <v>39</v>
      </c>
      <c r="B5" s="9">
        <v>4</v>
      </c>
      <c r="C5" s="156" t="s">
        <v>40</v>
      </c>
      <c r="D5" s="157" t="s">
        <v>41</v>
      </c>
    </row>
    <row r="6" spans="1:7" ht="84.95">
      <c r="A6" s="158" t="s">
        <v>42</v>
      </c>
      <c r="B6" s="10">
        <v>5</v>
      </c>
      <c r="C6" s="159" t="s">
        <v>43</v>
      </c>
      <c r="D6" s="174" t="s">
        <v>44</v>
      </c>
    </row>
    <row r="8" spans="1:7" ht="14.45" customHeight="1">
      <c r="A8" s="328" t="s">
        <v>45</v>
      </c>
      <c r="B8" s="329"/>
      <c r="C8" s="329"/>
      <c r="D8" s="330"/>
    </row>
    <row r="9" spans="1:7" ht="14.45" customHeight="1">
      <c r="A9" s="40" t="s">
        <v>46</v>
      </c>
      <c r="B9" s="34" t="s">
        <v>47</v>
      </c>
      <c r="C9" s="229"/>
      <c r="D9" s="231"/>
    </row>
    <row r="10" spans="1:7" ht="14.45" customHeight="1">
      <c r="A10" s="41" t="s">
        <v>48</v>
      </c>
      <c r="B10" s="35" t="s">
        <v>49</v>
      </c>
      <c r="C10" s="230"/>
      <c r="D10" s="232"/>
    </row>
    <row r="12" spans="1:7">
      <c r="A12" s="51" t="s">
        <v>50</v>
      </c>
      <c r="D12" s="228"/>
    </row>
  </sheetData>
  <sheetProtection algorithmName="SHA-512" hashValue="KIS2dbEmSXYSp7H2oGWSmERHIEQWHaVHuYxXINw8NBc3tkqpWrhdzexXhqFDIuVRG++KMfER4lG2eOdeZPd0Bg==" saltValue="Up5Wa1UZHV/Ga9O5npBkuA==" spinCount="100000" sheet="1" objects="1" scenarios="1"/>
  <mergeCells count="2">
    <mergeCell ref="F1:G1"/>
    <mergeCell ref="A8:D8"/>
  </mergeCells>
  <hyperlinks>
    <hyperlink ref="A12" r:id="rId1" display="Meer informatie over maturiteitsniveaus is te vinden in de sectie ‘Uw Self-Assessment voltooien’ van de CyberFundamentals Toolbox (www.cyfun.be)."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R42"/>
  <sheetViews>
    <sheetView showGridLines="0" zoomScaleNormal="100" workbookViewId="0">
      <pane ySplit="2" topLeftCell="A29" activePane="bottomLeft" state="frozen"/>
      <selection pane="bottomLeft" activeCell="E2" sqref="E2"/>
      <selection activeCell="M5" sqref="M5"/>
    </sheetView>
  </sheetViews>
  <sheetFormatPr defaultColWidth="8.85546875" defaultRowHeight="15"/>
  <cols>
    <col min="1" max="1" width="30.28515625" customWidth="1"/>
    <col min="2" max="2" width="22.85546875" customWidth="1"/>
    <col min="3" max="3" width="17.42578125" customWidth="1"/>
    <col min="4" max="4" width="33.28515625" customWidth="1"/>
    <col min="5" max="5" width="17.42578125" customWidth="1"/>
    <col min="6" max="6" width="51.42578125" customWidth="1"/>
    <col min="7" max="7" width="13.28515625" customWidth="1"/>
    <col min="8" max="8" width="13.42578125" customWidth="1"/>
    <col min="9" max="12" width="15.7109375" style="6" customWidth="1"/>
    <col min="13" max="14" width="60.7109375" customWidth="1"/>
    <col min="15" max="18" width="8.85546875" style="53"/>
  </cols>
  <sheetData>
    <row r="1" spans="1:14" ht="24.75" customHeight="1">
      <c r="A1" s="331" t="s">
        <v>51</v>
      </c>
      <c r="B1" s="332"/>
      <c r="C1" s="54">
        <f>Introductie!Q4</f>
        <v>46107</v>
      </c>
      <c r="D1" s="176" t="s">
        <v>52</v>
      </c>
      <c r="E1" s="172"/>
      <c r="F1" s="54">
        <f>Introductie!T27</f>
        <v>46101</v>
      </c>
      <c r="G1" s="333" t="s">
        <v>53</v>
      </c>
      <c r="H1" s="334"/>
      <c r="I1" s="334"/>
      <c r="J1" s="334"/>
      <c r="K1" s="334"/>
      <c r="L1" s="334"/>
      <c r="M1" s="334"/>
      <c r="N1" s="335"/>
    </row>
    <row r="2" spans="1:14" ht="48.6" customHeight="1">
      <c r="A2" s="20" t="s">
        <v>54</v>
      </c>
      <c r="B2" s="94" t="s">
        <v>55</v>
      </c>
      <c r="C2" s="94" t="s">
        <v>56</v>
      </c>
      <c r="D2" s="94" t="s">
        <v>57</v>
      </c>
      <c r="E2" s="93" t="s">
        <v>58</v>
      </c>
      <c r="F2" s="93" t="s">
        <v>59</v>
      </c>
      <c r="G2" s="65" t="s">
        <v>60</v>
      </c>
      <c r="H2" s="65" t="s">
        <v>61</v>
      </c>
      <c r="I2" s="65" t="s">
        <v>62</v>
      </c>
      <c r="J2" s="65" t="s">
        <v>63</v>
      </c>
      <c r="K2" s="65" t="s">
        <v>64</v>
      </c>
      <c r="L2" s="65" t="s">
        <v>65</v>
      </c>
      <c r="M2" s="66" t="s">
        <v>66</v>
      </c>
      <c r="N2" s="66" t="s">
        <v>67</v>
      </c>
    </row>
    <row r="3" spans="1:14" ht="104.25" customHeight="1">
      <c r="A3" s="465" t="s">
        <v>68</v>
      </c>
      <c r="B3" s="167"/>
      <c r="C3" s="166"/>
      <c r="D3" s="244" t="s">
        <v>69</v>
      </c>
      <c r="E3" s="121" t="s">
        <v>70</v>
      </c>
      <c r="F3" s="177" t="s">
        <v>71</v>
      </c>
      <c r="G3" s="21">
        <v>1</v>
      </c>
      <c r="H3" s="21">
        <v>1</v>
      </c>
      <c r="I3" s="36">
        <f>IF(OR($G3="N/A",$H3="N/A"),3,$G3)</f>
        <v>1</v>
      </c>
      <c r="J3" s="36">
        <f>IF(OR($G3="N/A",$H3="N/A"),3,$H3)</f>
        <v>1</v>
      </c>
      <c r="K3" s="356">
        <f>AVERAGE(I3,I4,I5,I7,I11)</f>
        <v>1</v>
      </c>
      <c r="L3" s="356">
        <f>AVERAGE(J3,J4,J5,J7,J11)</f>
        <v>1</v>
      </c>
      <c r="M3" s="39"/>
      <c r="N3" s="39"/>
    </row>
    <row r="4" spans="1:14" ht="104.25" customHeight="1">
      <c r="A4" s="346"/>
      <c r="B4" s="168"/>
      <c r="C4" s="90"/>
      <c r="D4" s="244" t="s">
        <v>72</v>
      </c>
      <c r="E4" s="121" t="s">
        <v>73</v>
      </c>
      <c r="F4" s="466" t="s">
        <v>74</v>
      </c>
      <c r="G4" s="21">
        <v>1</v>
      </c>
      <c r="H4" s="21">
        <v>1</v>
      </c>
      <c r="I4" s="36">
        <f>IF(OR($G4="N/A",$H4="N/A"),3,$G4)</f>
        <v>1</v>
      </c>
      <c r="J4" s="36">
        <f>IF(OR($G4="N/A",$H4="N/A"),3,$H4)</f>
        <v>1</v>
      </c>
      <c r="K4" s="357"/>
      <c r="L4" s="357"/>
      <c r="M4" s="39"/>
      <c r="N4" s="39"/>
    </row>
    <row r="5" spans="1:14" ht="104.25" customHeight="1">
      <c r="A5" s="346"/>
      <c r="B5" s="167"/>
      <c r="C5" s="90"/>
      <c r="D5" s="467" t="s">
        <v>75</v>
      </c>
      <c r="E5" s="121" t="s">
        <v>76</v>
      </c>
      <c r="F5" s="177" t="s">
        <v>77</v>
      </c>
      <c r="G5" s="21">
        <v>1</v>
      </c>
      <c r="H5" s="21">
        <v>1</v>
      </c>
      <c r="I5" s="338">
        <f>AVERAGE(IF(OR($G5="N/A",$H5="N/A"),3,$G5),IF(OR($G6="N/A",$H6="N/A"),3,$G6))</f>
        <v>1</v>
      </c>
      <c r="J5" s="338">
        <f>AVERAGE(IF(OR($G5="N/A",$H5="N/A"),3,$H5),IF(OR($G6="N/A",$H6="N/A"),3,$H6))</f>
        <v>1</v>
      </c>
      <c r="K5" s="357"/>
      <c r="L5" s="357"/>
      <c r="M5" s="39"/>
      <c r="N5" s="39"/>
    </row>
    <row r="6" spans="1:14" ht="104.25" customHeight="1">
      <c r="A6" s="346"/>
      <c r="B6" s="167"/>
      <c r="C6" s="91"/>
      <c r="D6" s="351"/>
      <c r="E6" s="121" t="s">
        <v>70</v>
      </c>
      <c r="F6" s="178" t="s">
        <v>78</v>
      </c>
      <c r="G6" s="21">
        <v>1</v>
      </c>
      <c r="H6" s="21">
        <v>1</v>
      </c>
      <c r="I6" s="338"/>
      <c r="J6" s="338"/>
      <c r="K6" s="357"/>
      <c r="L6" s="357"/>
      <c r="M6" s="39"/>
      <c r="N6" s="39"/>
    </row>
    <row r="7" spans="1:14" ht="104.25" customHeight="1">
      <c r="A7" s="346"/>
      <c r="B7" s="97"/>
      <c r="C7" s="70"/>
      <c r="D7" s="467" t="s">
        <v>79</v>
      </c>
      <c r="E7" s="121" t="s">
        <v>70</v>
      </c>
      <c r="F7" s="179" t="s">
        <v>80</v>
      </c>
      <c r="G7" s="21">
        <v>1</v>
      </c>
      <c r="H7" s="21">
        <v>1</v>
      </c>
      <c r="I7" s="339">
        <f>AVERAGE(IF(OR($G7="N/A",$H7="N/A"),3,$G7),IF(OR($G8="N/A",$H8="N/A"),3,$G8),IF(OR($G9="N/A",$H9="N/A"),3,$G9),IF(OR($G10="N/A",$H10="N/A"),3,$G10))</f>
        <v>1</v>
      </c>
      <c r="J7" s="339">
        <f>AVERAGE(IF(OR($G7="N/A",$H7="N/A"),3,$H7),IF(OR($G8="N/A",$H8="N/A"),3,$H8),IF(OR($G9="N/A",$H9="N/A"),3,$H9),IF(OR($G10="N/A",$H10="N/A"),3,$H10))</f>
        <v>1</v>
      </c>
      <c r="K7" s="357"/>
      <c r="L7" s="357"/>
      <c r="M7" s="336"/>
      <c r="N7" s="336"/>
    </row>
    <row r="8" spans="1:14" ht="104.25" customHeight="1">
      <c r="A8" s="346"/>
      <c r="B8" s="95"/>
      <c r="C8" s="70"/>
      <c r="D8" s="353"/>
      <c r="E8" s="121" t="s">
        <v>70</v>
      </c>
      <c r="F8" s="468" t="s">
        <v>81</v>
      </c>
      <c r="G8" s="21">
        <v>1</v>
      </c>
      <c r="H8" s="21">
        <v>1</v>
      </c>
      <c r="I8" s="341"/>
      <c r="J8" s="341"/>
      <c r="K8" s="357"/>
      <c r="L8" s="357"/>
      <c r="M8" s="337"/>
      <c r="N8" s="337"/>
    </row>
    <row r="9" spans="1:14" ht="104.25" customHeight="1">
      <c r="A9" s="346"/>
      <c r="B9" s="91"/>
      <c r="C9" s="70"/>
      <c r="D9" s="353"/>
      <c r="E9" s="121" t="s">
        <v>73</v>
      </c>
      <c r="F9" s="180" t="s">
        <v>82</v>
      </c>
      <c r="G9" s="21">
        <v>1</v>
      </c>
      <c r="H9" s="21">
        <v>1</v>
      </c>
      <c r="I9" s="341"/>
      <c r="J9" s="341"/>
      <c r="K9" s="357"/>
      <c r="L9" s="357"/>
      <c r="M9" s="71"/>
      <c r="N9" s="71"/>
    </row>
    <row r="10" spans="1:14" ht="104.25" customHeight="1">
      <c r="A10" s="346"/>
      <c r="B10" s="97"/>
      <c r="C10" s="70"/>
      <c r="D10" s="351"/>
      <c r="E10" s="121" t="s">
        <v>73</v>
      </c>
      <c r="F10" s="469" t="s">
        <v>83</v>
      </c>
      <c r="G10" s="21">
        <v>1</v>
      </c>
      <c r="H10" s="21">
        <v>1</v>
      </c>
      <c r="I10" s="340"/>
      <c r="J10" s="340"/>
      <c r="K10" s="357"/>
      <c r="L10" s="357"/>
      <c r="M10" s="71"/>
      <c r="N10" s="71"/>
    </row>
    <row r="11" spans="1:14" ht="104.25" customHeight="1">
      <c r="A11" s="347"/>
      <c r="B11" s="96"/>
      <c r="C11" s="68"/>
      <c r="D11" s="244" t="s">
        <v>84</v>
      </c>
      <c r="E11" s="121" t="s">
        <v>70</v>
      </c>
      <c r="F11" s="470" t="s">
        <v>85</v>
      </c>
      <c r="G11" s="21">
        <v>1</v>
      </c>
      <c r="H11" s="21">
        <v>1</v>
      </c>
      <c r="I11" s="36">
        <f>IF(OR($G11="N/A",$H11="N/A"),3,$G11)</f>
        <v>1</v>
      </c>
      <c r="J11" s="36">
        <f>IF(OR($G11="N/A",$H11="N/A"),3,$H11)</f>
        <v>1</v>
      </c>
      <c r="K11" s="358"/>
      <c r="L11" s="358"/>
      <c r="M11" s="39"/>
      <c r="N11" s="39"/>
    </row>
    <row r="12" spans="1:14" ht="104.25" customHeight="1">
      <c r="A12" s="471" t="s">
        <v>86</v>
      </c>
      <c r="B12" s="79" t="s">
        <v>87</v>
      </c>
      <c r="C12" s="100"/>
      <c r="D12" s="244" t="s">
        <v>88</v>
      </c>
      <c r="E12" s="121" t="s">
        <v>70</v>
      </c>
      <c r="F12" s="160" t="s">
        <v>89</v>
      </c>
      <c r="G12" s="21">
        <v>1</v>
      </c>
      <c r="H12" s="21">
        <v>1</v>
      </c>
      <c r="I12" s="36">
        <f t="shared" ref="I12:J13" si="0">G12</f>
        <v>1</v>
      </c>
      <c r="J12" s="36">
        <f t="shared" si="0"/>
        <v>1</v>
      </c>
      <c r="K12" s="359">
        <f>AVERAGE(I12:I17)</f>
        <v>1</v>
      </c>
      <c r="L12" s="359">
        <f>AVERAGE(J12:J17)</f>
        <v>1</v>
      </c>
      <c r="M12" s="39"/>
      <c r="N12" s="39"/>
    </row>
    <row r="13" spans="1:14" ht="104.25" customHeight="1">
      <c r="A13" s="348"/>
      <c r="B13" s="167"/>
      <c r="C13" s="90"/>
      <c r="D13" s="244" t="s">
        <v>90</v>
      </c>
      <c r="E13" s="121" t="s">
        <v>70</v>
      </c>
      <c r="F13" s="470" t="s">
        <v>91</v>
      </c>
      <c r="G13" s="21">
        <v>1</v>
      </c>
      <c r="H13" s="21">
        <v>1</v>
      </c>
      <c r="I13" s="36">
        <f t="shared" si="0"/>
        <v>1</v>
      </c>
      <c r="J13" s="36">
        <f t="shared" si="0"/>
        <v>1</v>
      </c>
      <c r="K13" s="360"/>
      <c r="L13" s="360"/>
      <c r="M13" s="39"/>
      <c r="N13" s="39"/>
    </row>
    <row r="14" spans="1:14" ht="104.25" customHeight="1">
      <c r="A14" s="349"/>
      <c r="B14" s="192"/>
      <c r="C14" s="90"/>
      <c r="D14" s="467" t="s">
        <v>92</v>
      </c>
      <c r="E14" s="121" t="s">
        <v>76</v>
      </c>
      <c r="F14" s="472" t="s">
        <v>93</v>
      </c>
      <c r="G14" s="21">
        <v>1</v>
      </c>
      <c r="H14" s="21">
        <v>1</v>
      </c>
      <c r="I14" s="338">
        <f>AVERAGE(IF(OR($G14="N/A",$H14="N/A"),3,$G14),IF(OR($G15="N/A",$H15="N/A"),3,$G15))</f>
        <v>1</v>
      </c>
      <c r="J14" s="338">
        <f>AVERAGE(IF(OR($G14="N/A",$H14="N/A"),3,$H14),IF(OR($G15="N/A",$H15="N/A"),3,$H15))</f>
        <v>1</v>
      </c>
      <c r="K14" s="360"/>
      <c r="L14" s="360"/>
      <c r="M14" s="39"/>
      <c r="N14" s="39"/>
    </row>
    <row r="15" spans="1:14" ht="104.25" customHeight="1">
      <c r="A15" s="349"/>
      <c r="B15" s="79" t="s">
        <v>87</v>
      </c>
      <c r="C15" s="90"/>
      <c r="D15" s="351"/>
      <c r="E15" s="121" t="s">
        <v>70</v>
      </c>
      <c r="F15" s="181" t="s">
        <v>94</v>
      </c>
      <c r="G15" s="21">
        <v>1</v>
      </c>
      <c r="H15" s="21">
        <v>1</v>
      </c>
      <c r="I15" s="338"/>
      <c r="J15" s="338"/>
      <c r="K15" s="360"/>
      <c r="L15" s="360"/>
      <c r="M15" s="39"/>
      <c r="N15" s="39"/>
    </row>
    <row r="16" spans="1:14" ht="104.25" customHeight="1">
      <c r="A16" s="349"/>
      <c r="B16" s="99"/>
      <c r="C16" s="70"/>
      <c r="D16" s="182" t="s">
        <v>95</v>
      </c>
      <c r="E16" s="121" t="s">
        <v>70</v>
      </c>
      <c r="F16" s="177" t="s">
        <v>96</v>
      </c>
      <c r="G16" s="21">
        <v>1</v>
      </c>
      <c r="H16" s="21">
        <v>1</v>
      </c>
      <c r="I16" s="36">
        <f>IF(OR($G16="N/A",$H16="N/A"),3,$G16)</f>
        <v>1</v>
      </c>
      <c r="J16" s="36">
        <f>IF(OR($G16="N/A",$H16="N/A"),3,$H16)</f>
        <v>1</v>
      </c>
      <c r="K16" s="360"/>
      <c r="L16" s="360"/>
      <c r="M16" s="39"/>
      <c r="N16" s="39"/>
    </row>
    <row r="17" spans="1:14" ht="104.25" customHeight="1">
      <c r="A17" s="350"/>
      <c r="B17" s="101"/>
      <c r="C17" s="103"/>
      <c r="D17" s="473" t="s">
        <v>97</v>
      </c>
      <c r="E17" s="121" t="s">
        <v>70</v>
      </c>
      <c r="F17" s="474" t="s">
        <v>98</v>
      </c>
      <c r="G17" s="21">
        <v>1</v>
      </c>
      <c r="H17" s="21">
        <v>1</v>
      </c>
      <c r="I17" s="36">
        <f t="shared" ref="I17:I18" si="1">IF(OR($G17="N/A",$H17="N/A"),3,$G17)</f>
        <v>1</v>
      </c>
      <c r="J17" s="36">
        <f t="shared" ref="J17:J18" si="2">IF(OR($G17="N/A",$H17="N/A"),3,$H17)</f>
        <v>1</v>
      </c>
      <c r="K17" s="361"/>
      <c r="L17" s="361"/>
      <c r="M17" s="39"/>
      <c r="N17" s="39"/>
    </row>
    <row r="18" spans="1:14" ht="104.25" customHeight="1">
      <c r="A18" s="475" t="s">
        <v>99</v>
      </c>
      <c r="B18" s="79" t="s">
        <v>87</v>
      </c>
      <c r="C18" s="88"/>
      <c r="D18" s="244" t="s">
        <v>100</v>
      </c>
      <c r="E18" s="121" t="s">
        <v>73</v>
      </c>
      <c r="F18" s="160" t="s">
        <v>101</v>
      </c>
      <c r="G18" s="21">
        <v>1</v>
      </c>
      <c r="H18" s="21">
        <v>1</v>
      </c>
      <c r="I18" s="36">
        <f t="shared" si="1"/>
        <v>1</v>
      </c>
      <c r="J18" s="36">
        <f t="shared" si="2"/>
        <v>1</v>
      </c>
      <c r="K18" s="359">
        <f>AVERAGE(I18,I19,I21,I23)</f>
        <v>1</v>
      </c>
      <c r="L18" s="359">
        <f>AVERAGE(J18,J19,J21,J23)</f>
        <v>1</v>
      </c>
      <c r="M18" s="39"/>
      <c r="N18" s="39"/>
    </row>
    <row r="19" spans="1:14" ht="104.25" customHeight="1">
      <c r="A19" s="348"/>
      <c r="B19" s="79" t="s">
        <v>87</v>
      </c>
      <c r="C19" s="102" t="s">
        <v>56</v>
      </c>
      <c r="D19" s="476" t="s">
        <v>102</v>
      </c>
      <c r="E19" s="121" t="s">
        <v>70</v>
      </c>
      <c r="F19" s="191" t="s">
        <v>103</v>
      </c>
      <c r="G19" s="21">
        <v>1</v>
      </c>
      <c r="H19" s="21">
        <v>1</v>
      </c>
      <c r="I19" s="339">
        <f>AVERAGE(IF(OR($G19="N/A",$H19="N/A"),3,$G19),IF(OR($G20="N/A",$H20="N/A"),3,$G20))</f>
        <v>1</v>
      </c>
      <c r="J19" s="339">
        <f>AVERAGE(IF(OR($G19="N/A",$H19="N/A"),3,$H19),IF(OR($G20="N/A",$H20="N/A"),3,$H20))</f>
        <v>1</v>
      </c>
      <c r="K19" s="360"/>
      <c r="L19" s="360"/>
      <c r="M19" s="39"/>
      <c r="N19" s="39"/>
    </row>
    <row r="20" spans="1:14" ht="104.25" customHeight="1">
      <c r="A20" s="348"/>
      <c r="B20" s="79" t="s">
        <v>87</v>
      </c>
      <c r="C20" s="70"/>
      <c r="D20" s="343"/>
      <c r="E20" s="121" t="s">
        <v>73</v>
      </c>
      <c r="F20" s="181" t="s">
        <v>104</v>
      </c>
      <c r="G20" s="21">
        <v>1</v>
      </c>
      <c r="H20" s="21">
        <v>1</v>
      </c>
      <c r="I20" s="340"/>
      <c r="J20" s="340"/>
      <c r="K20" s="360"/>
      <c r="L20" s="360"/>
      <c r="M20" s="39"/>
      <c r="N20" s="39"/>
    </row>
    <row r="21" spans="1:14" ht="104.25" customHeight="1">
      <c r="A21" s="348"/>
      <c r="B21" s="79" t="s">
        <v>87</v>
      </c>
      <c r="C21" s="91"/>
      <c r="D21" s="476" t="s">
        <v>105</v>
      </c>
      <c r="E21" s="121" t="s">
        <v>70</v>
      </c>
      <c r="F21" s="184" t="s">
        <v>106</v>
      </c>
      <c r="G21" s="21">
        <v>1</v>
      </c>
      <c r="H21" s="21">
        <v>1</v>
      </c>
      <c r="I21" s="339">
        <f>AVERAGE(IF(OR($G21="N/A",$H21="N/A"),3,$G21),IF(OR($G22="N/A",$H22="N/A"),3,$G22))</f>
        <v>1</v>
      </c>
      <c r="J21" s="339">
        <f>AVERAGE(IF(OR($G21="N/A",$H21="N/A"),3,$H21),IF(OR($G22="N/A",$H22="N/A"),3,$H22))</f>
        <v>1</v>
      </c>
      <c r="K21" s="360"/>
      <c r="L21" s="360"/>
      <c r="M21" s="39"/>
      <c r="N21" s="39"/>
    </row>
    <row r="22" spans="1:14" ht="104.25" customHeight="1">
      <c r="A22" s="348"/>
      <c r="B22" s="169"/>
      <c r="C22" s="91"/>
      <c r="D22" s="343"/>
      <c r="E22" s="121" t="s">
        <v>70</v>
      </c>
      <c r="F22" s="185" t="s">
        <v>107</v>
      </c>
      <c r="G22" s="21">
        <v>1</v>
      </c>
      <c r="H22" s="21">
        <v>1</v>
      </c>
      <c r="I22" s="340"/>
      <c r="J22" s="340"/>
      <c r="K22" s="360"/>
      <c r="L22" s="360"/>
      <c r="M22" s="39"/>
      <c r="N22" s="39"/>
    </row>
    <row r="23" spans="1:14" ht="104.25" customHeight="1">
      <c r="A23" s="348"/>
      <c r="B23" s="97"/>
      <c r="C23" s="88"/>
      <c r="D23" s="476" t="s">
        <v>108</v>
      </c>
      <c r="E23" s="121" t="s">
        <v>76</v>
      </c>
      <c r="F23" s="179" t="s">
        <v>109</v>
      </c>
      <c r="G23" s="21">
        <v>1</v>
      </c>
      <c r="H23" s="21">
        <v>1</v>
      </c>
      <c r="I23" s="339">
        <f>AVERAGE(IF(OR($G23="N/A",$H23="N/A"),3,$G23),IF(OR($G24="N/A",$H24="N/A"),3,$G24))</f>
        <v>1</v>
      </c>
      <c r="J23" s="339">
        <f>AVERAGE(IF(OR($G23="N/A",$H23="N/A"),3,$H23),IF(OR($G24="N/A",$H24="N/A"),3,$H24))</f>
        <v>1</v>
      </c>
      <c r="K23" s="360"/>
      <c r="L23" s="360"/>
      <c r="M23" s="39"/>
      <c r="N23" s="39"/>
    </row>
    <row r="24" spans="1:14" ht="104.25" customHeight="1">
      <c r="A24" s="352"/>
      <c r="B24" s="96"/>
      <c r="C24" s="88"/>
      <c r="D24" s="343"/>
      <c r="E24" s="121" t="s">
        <v>70</v>
      </c>
      <c r="F24" s="469" t="s">
        <v>110</v>
      </c>
      <c r="G24" s="21">
        <v>1</v>
      </c>
      <c r="H24" s="21">
        <v>1</v>
      </c>
      <c r="I24" s="340"/>
      <c r="J24" s="340"/>
      <c r="K24" s="361"/>
      <c r="L24" s="361"/>
      <c r="M24" s="39"/>
      <c r="N24" s="39"/>
    </row>
    <row r="25" spans="1:14" ht="104.25" customHeight="1">
      <c r="A25" s="355" t="s">
        <v>111</v>
      </c>
      <c r="B25" s="90"/>
      <c r="C25" s="67"/>
      <c r="D25" s="477" t="s">
        <v>112</v>
      </c>
      <c r="E25" s="121" t="s">
        <v>76</v>
      </c>
      <c r="F25" s="478" t="s">
        <v>113</v>
      </c>
      <c r="G25" s="21">
        <v>1</v>
      </c>
      <c r="H25" s="21">
        <v>1</v>
      </c>
      <c r="I25" s="338">
        <f>AVERAGE(IF(OR($G25="N/A",$H25="N/A"),3,$G25),IF(OR($G26="N/A",$H26="N/A"),3,$G26))</f>
        <v>1</v>
      </c>
      <c r="J25" s="338">
        <f>AVERAGE(IF(OR($G25="N/A",$H25="N/A"),3,$H25),IF(OR($G26="N/A",$H26="N/A"),3,$H26))</f>
        <v>1</v>
      </c>
      <c r="K25" s="359">
        <f>I25</f>
        <v>1</v>
      </c>
      <c r="L25" s="359">
        <f>J25</f>
        <v>1</v>
      </c>
      <c r="M25" s="39"/>
      <c r="N25" s="39"/>
    </row>
    <row r="26" spans="1:14" ht="108.75" customHeight="1">
      <c r="A26" s="345"/>
      <c r="B26" s="90"/>
      <c r="C26" s="68"/>
      <c r="D26" s="354"/>
      <c r="E26" s="121" t="s">
        <v>70</v>
      </c>
      <c r="F26" s="242" t="s">
        <v>114</v>
      </c>
      <c r="G26" s="21">
        <v>1</v>
      </c>
      <c r="H26" s="21">
        <v>1</v>
      </c>
      <c r="I26" s="338"/>
      <c r="J26" s="338"/>
      <c r="K26" s="361"/>
      <c r="L26" s="361"/>
      <c r="M26" s="39"/>
      <c r="N26" s="39"/>
    </row>
    <row r="27" spans="1:14" ht="104.25" customHeight="1">
      <c r="A27" s="479" t="s">
        <v>115</v>
      </c>
      <c r="B27" s="79" t="s">
        <v>87</v>
      </c>
      <c r="C27" s="166"/>
      <c r="D27" s="244" t="s">
        <v>116</v>
      </c>
      <c r="E27" s="121" t="s">
        <v>73</v>
      </c>
      <c r="F27" s="186" t="s">
        <v>117</v>
      </c>
      <c r="G27" s="21">
        <v>1</v>
      </c>
      <c r="H27" s="21">
        <v>1</v>
      </c>
      <c r="I27" s="339">
        <f>AVERAGE(IF(OR($G27="N/A",$H27="N/A"),3,$G27),IF(OR($G28="N/A",$H28="N/A"),3,$G28))</f>
        <v>1</v>
      </c>
      <c r="J27" s="339">
        <f>AVERAGE(IF(OR($G27="N/A",$H27="N/A"),3,$H27),IF(OR($G28="N/A",$H28="N/A"),3,$H28))</f>
        <v>1</v>
      </c>
      <c r="K27" s="359">
        <f>I27</f>
        <v>1</v>
      </c>
      <c r="L27" s="359">
        <f>J27</f>
        <v>1</v>
      </c>
      <c r="M27" s="39"/>
      <c r="N27" s="39"/>
    </row>
    <row r="28" spans="1:14" ht="104.25" customHeight="1">
      <c r="A28" s="345"/>
      <c r="B28" s="79" t="s">
        <v>87</v>
      </c>
      <c r="C28" s="170"/>
      <c r="D28" s="244" t="s">
        <v>118</v>
      </c>
      <c r="E28" s="121" t="s">
        <v>73</v>
      </c>
      <c r="F28" s="186" t="s">
        <v>119</v>
      </c>
      <c r="G28" s="21">
        <v>1</v>
      </c>
      <c r="H28" s="21">
        <v>1</v>
      </c>
      <c r="I28" s="340"/>
      <c r="J28" s="340"/>
      <c r="K28" s="361"/>
      <c r="L28" s="361"/>
      <c r="M28" s="39"/>
      <c r="N28" s="39"/>
    </row>
    <row r="29" spans="1:14" ht="104.25" customHeight="1">
      <c r="A29" s="479" t="s">
        <v>120</v>
      </c>
      <c r="B29" s="167"/>
      <c r="C29" s="70"/>
      <c r="D29" s="473" t="s">
        <v>121</v>
      </c>
      <c r="E29" s="121" t="s">
        <v>73</v>
      </c>
      <c r="F29" s="177" t="s">
        <v>122</v>
      </c>
      <c r="G29" s="21">
        <v>1</v>
      </c>
      <c r="H29" s="21">
        <v>1</v>
      </c>
      <c r="I29" s="36">
        <f t="shared" ref="I29:J29" si="3">G29</f>
        <v>1</v>
      </c>
      <c r="J29" s="36">
        <f t="shared" si="3"/>
        <v>1</v>
      </c>
      <c r="K29" s="359">
        <f>AVERAGE(I29,I30,I31,I32,I35,I36,I40,I41,I42)</f>
        <v>1</v>
      </c>
      <c r="L29" s="359">
        <f>AVERAGE(J29,J30,J31,J32,J35,J36,J40,J41,J42)</f>
        <v>1</v>
      </c>
      <c r="M29" s="39"/>
      <c r="N29" s="39"/>
    </row>
    <row r="30" spans="1:14" ht="104.25" customHeight="1">
      <c r="A30" s="344"/>
      <c r="B30" s="167"/>
      <c r="C30" s="90"/>
      <c r="D30" s="244" t="s">
        <v>123</v>
      </c>
      <c r="E30" s="121" t="s">
        <v>70</v>
      </c>
      <c r="F30" s="177" t="s">
        <v>124</v>
      </c>
      <c r="G30" s="21">
        <v>1</v>
      </c>
      <c r="H30" s="21">
        <v>1</v>
      </c>
      <c r="I30" s="36">
        <f>IF(OR($G30="N/A",$H30="N/A"),3,$G30)</f>
        <v>1</v>
      </c>
      <c r="J30" s="36">
        <f>IF(OR($G30="N/A",$H30="N/A"),3,$H30)</f>
        <v>1</v>
      </c>
      <c r="K30" s="360"/>
      <c r="L30" s="360"/>
      <c r="M30" s="39"/>
      <c r="N30" s="39"/>
    </row>
    <row r="31" spans="1:14" ht="104.25" customHeight="1">
      <c r="A31" s="344"/>
      <c r="B31" s="79" t="s">
        <v>87</v>
      </c>
      <c r="C31" s="90"/>
      <c r="D31" s="244" t="s">
        <v>125</v>
      </c>
      <c r="E31" s="121" t="s">
        <v>73</v>
      </c>
      <c r="F31" s="186" t="s">
        <v>126</v>
      </c>
      <c r="G31" s="21">
        <v>1</v>
      </c>
      <c r="H31" s="21">
        <v>1</v>
      </c>
      <c r="I31" s="36">
        <f>IF(OR($G31="N/A",$H31="N/A"),3,$G31)</f>
        <v>1</v>
      </c>
      <c r="J31" s="36">
        <f>IF(OR($G31="N/A",$H31="N/A"),3,$H31)</f>
        <v>1</v>
      </c>
      <c r="K31" s="360"/>
      <c r="L31" s="360"/>
      <c r="M31" s="39"/>
      <c r="N31" s="39"/>
    </row>
    <row r="32" spans="1:14" ht="104.25" customHeight="1">
      <c r="A32" s="344"/>
      <c r="B32" s="90"/>
      <c r="C32" s="70"/>
      <c r="D32" s="476" t="s">
        <v>127</v>
      </c>
      <c r="E32" s="121" t="s">
        <v>70</v>
      </c>
      <c r="F32" s="179" t="s">
        <v>128</v>
      </c>
      <c r="G32" s="21">
        <v>1</v>
      </c>
      <c r="H32" s="21">
        <v>1</v>
      </c>
      <c r="I32" s="339">
        <f>AVERAGE(IF(OR($G32="N/A",$H32="N/A"),3,$G32),IF(OR($G33="N/A",$H33="N/A"),3,$G33),IF(OR($G34="N/A",$H34="N/A"),3,$G34))</f>
        <v>1</v>
      </c>
      <c r="J32" s="339">
        <f>AVERAGE(IF(OR($G32="N/A",$H32="N/A"),3,$H32),IF(OR($G33="N/A",$H33="N/A"),3,$H33),IF(OR($G34="N/A",$H34="N/A"),3,$H34))</f>
        <v>1</v>
      </c>
      <c r="K32" s="360"/>
      <c r="L32" s="360"/>
      <c r="M32" s="39"/>
      <c r="N32" s="39"/>
    </row>
    <row r="33" spans="1:14" ht="104.25" customHeight="1">
      <c r="A33" s="344"/>
      <c r="C33" s="104" t="s">
        <v>56</v>
      </c>
      <c r="D33" s="342"/>
      <c r="E33" s="121" t="s">
        <v>73</v>
      </c>
      <c r="F33" s="187" t="s">
        <v>129</v>
      </c>
      <c r="G33" s="21">
        <v>1</v>
      </c>
      <c r="H33" s="21">
        <v>1</v>
      </c>
      <c r="I33" s="341"/>
      <c r="J33" s="341"/>
      <c r="K33" s="360"/>
      <c r="L33" s="360"/>
      <c r="M33" s="39"/>
      <c r="N33" s="39"/>
    </row>
    <row r="34" spans="1:14" ht="104.25" customHeight="1">
      <c r="A34" s="344"/>
      <c r="C34" s="104" t="s">
        <v>56</v>
      </c>
      <c r="D34" s="343"/>
      <c r="E34" s="121" t="s">
        <v>73</v>
      </c>
      <c r="F34" s="188" t="s">
        <v>130</v>
      </c>
      <c r="G34" s="21">
        <v>1</v>
      </c>
      <c r="H34" s="21">
        <v>1</v>
      </c>
      <c r="I34" s="340"/>
      <c r="J34" s="340"/>
      <c r="K34" s="360"/>
      <c r="L34" s="360"/>
      <c r="M34" s="39"/>
      <c r="N34" s="39"/>
    </row>
    <row r="35" spans="1:14" ht="104.25" customHeight="1">
      <c r="A35" s="344"/>
      <c r="B35" s="171"/>
      <c r="C35" s="105"/>
      <c r="D35" s="244" t="s">
        <v>131</v>
      </c>
      <c r="E35" s="121" t="s">
        <v>73</v>
      </c>
      <c r="F35" s="177" t="s">
        <v>132</v>
      </c>
      <c r="G35" s="21">
        <v>1</v>
      </c>
      <c r="H35" s="21">
        <v>1</v>
      </c>
      <c r="I35" s="36">
        <f>IF(OR($G35="N/A",$H35="N/A"),3,$G35)</f>
        <v>1</v>
      </c>
      <c r="J35" s="36">
        <f>IF(OR($G35="N/A",$H35="N/A"),3,$H35)</f>
        <v>1</v>
      </c>
      <c r="K35" s="360"/>
      <c r="L35" s="360"/>
      <c r="M35" s="39"/>
      <c r="N35" s="39"/>
    </row>
    <row r="36" spans="1:14" ht="104.25" customHeight="1">
      <c r="A36" s="344"/>
      <c r="B36" s="79" t="s">
        <v>87</v>
      </c>
      <c r="C36" s="105"/>
      <c r="D36" s="476" t="s">
        <v>133</v>
      </c>
      <c r="E36" s="121" t="s">
        <v>70</v>
      </c>
      <c r="F36" s="189" t="s">
        <v>134</v>
      </c>
      <c r="G36" s="21">
        <v>1</v>
      </c>
      <c r="H36" s="21">
        <v>1</v>
      </c>
      <c r="I36" s="339">
        <f>AVERAGE(IF(OR($G36="N/A",$H36="N/A"),3,$G36),IF(OR($G37="N/A",$H37="N/A"),3,$G37),IF(OR($G38="N/A",$H38="N/A"),3,$G38),IF(OR($G39="N/A",$H39="N/A"),3,$G39))</f>
        <v>1</v>
      </c>
      <c r="J36" s="339">
        <f>AVERAGE(IF(OR($G36="N/A",$H36="N/A"),3,$H36),IF(OR($G37="N/A",$H37="N/A"),3,$H37),IF(OR($G38="N/A",$H38="N/A"),3,$H38),IF(OR($G39="N/A",$H39="N/A"),3,$H39))</f>
        <v>1</v>
      </c>
      <c r="K36" s="360"/>
      <c r="L36" s="360"/>
      <c r="M36" s="39"/>
      <c r="N36" s="39"/>
    </row>
    <row r="37" spans="1:14" ht="104.25" customHeight="1">
      <c r="A37" s="344"/>
      <c r="B37" s="106"/>
      <c r="C37" s="69"/>
      <c r="D37" s="342"/>
      <c r="E37" s="121" t="s">
        <v>73</v>
      </c>
      <c r="F37" s="190" t="s">
        <v>135</v>
      </c>
      <c r="G37" s="21">
        <v>1</v>
      </c>
      <c r="H37" s="21">
        <v>1</v>
      </c>
      <c r="I37" s="341"/>
      <c r="J37" s="341"/>
      <c r="K37" s="360"/>
      <c r="L37" s="360"/>
      <c r="M37" s="39"/>
      <c r="N37" s="39"/>
    </row>
    <row r="38" spans="1:14" ht="104.25" customHeight="1">
      <c r="A38" s="344"/>
      <c r="B38" s="106"/>
      <c r="C38" s="69"/>
      <c r="D38" s="342"/>
      <c r="E38" s="121" t="s">
        <v>73</v>
      </c>
      <c r="F38" s="180" t="s">
        <v>136</v>
      </c>
      <c r="G38" s="21">
        <v>1</v>
      </c>
      <c r="H38" s="21">
        <v>1</v>
      </c>
      <c r="I38" s="341"/>
      <c r="J38" s="341"/>
      <c r="K38" s="360"/>
      <c r="L38" s="360"/>
      <c r="M38" s="39"/>
      <c r="N38" s="39"/>
    </row>
    <row r="39" spans="1:14" ht="104.25" customHeight="1">
      <c r="A39" s="344"/>
      <c r="B39" s="106"/>
      <c r="C39" s="69"/>
      <c r="D39" s="343"/>
      <c r="E39" s="121" t="s">
        <v>73</v>
      </c>
      <c r="F39" s="185" t="s">
        <v>137</v>
      </c>
      <c r="G39" s="21">
        <v>1</v>
      </c>
      <c r="H39" s="21">
        <v>1</v>
      </c>
      <c r="I39" s="340"/>
      <c r="J39" s="340"/>
      <c r="K39" s="360"/>
      <c r="L39" s="360"/>
      <c r="M39" s="39"/>
      <c r="N39" s="39"/>
    </row>
    <row r="40" spans="1:14" ht="104.25" customHeight="1">
      <c r="A40" s="344"/>
      <c r="B40" s="106"/>
      <c r="C40" s="69"/>
      <c r="D40" s="244" t="s">
        <v>138</v>
      </c>
      <c r="E40" s="121" t="s">
        <v>70</v>
      </c>
      <c r="F40" s="177" t="s">
        <v>139</v>
      </c>
      <c r="G40" s="21">
        <v>1</v>
      </c>
      <c r="H40" s="21">
        <v>1</v>
      </c>
      <c r="I40" s="36">
        <f>IF(OR($G40="N/A",$H40="N/A"),3,$G40)</f>
        <v>1</v>
      </c>
      <c r="J40" s="36">
        <f>IF(OR($G40="N/A",$H40="N/A"),3,$H40)</f>
        <v>1</v>
      </c>
      <c r="K40" s="360"/>
      <c r="L40" s="360"/>
      <c r="M40" s="39"/>
      <c r="N40" s="39"/>
    </row>
    <row r="41" spans="1:14" ht="104.25" customHeight="1">
      <c r="A41" s="344"/>
      <c r="B41" s="106"/>
      <c r="C41" s="69"/>
      <c r="D41" s="244" t="s">
        <v>140</v>
      </c>
      <c r="E41" s="121" t="s">
        <v>73</v>
      </c>
      <c r="F41" s="177" t="s">
        <v>141</v>
      </c>
      <c r="G41" s="21">
        <v>1</v>
      </c>
      <c r="H41" s="21">
        <v>1</v>
      </c>
      <c r="I41" s="36">
        <f t="shared" ref="I41:I42" si="4">IF(OR($G41="N/A",$H41="N/A"),3,$G41)</f>
        <v>1</v>
      </c>
      <c r="J41" s="36">
        <f t="shared" ref="J41:J42" si="5">IF(OR($G41="N/A",$H41="N/A"),3,$H41)</f>
        <v>1</v>
      </c>
      <c r="K41" s="360"/>
      <c r="L41" s="360"/>
      <c r="M41" s="39"/>
      <c r="N41" s="39"/>
    </row>
    <row r="42" spans="1:14" ht="104.25" customHeight="1">
      <c r="A42" s="345"/>
      <c r="B42" s="107"/>
      <c r="C42" s="78"/>
      <c r="D42" s="244" t="s">
        <v>142</v>
      </c>
      <c r="E42" s="121" t="s">
        <v>73</v>
      </c>
      <c r="F42" s="177" t="s">
        <v>143</v>
      </c>
      <c r="G42" s="21">
        <v>1</v>
      </c>
      <c r="H42" s="21">
        <v>1</v>
      </c>
      <c r="I42" s="36">
        <f t="shared" si="4"/>
        <v>1</v>
      </c>
      <c r="J42" s="36">
        <f t="shared" si="5"/>
        <v>1</v>
      </c>
      <c r="K42" s="361"/>
      <c r="L42" s="361"/>
      <c r="M42" s="39"/>
      <c r="N42" s="39"/>
    </row>
  </sheetData>
  <sheetProtection algorithmName="SHA-512" hashValue="cHnOUQwCPVo9Oej20kQ9Ua9CDFXQjIbsVi1ZiQVZyQh+EASgCnpNHWC1u3bLE1srf+nwwfr1+OkRvApjApqDvg==" saltValue="Cx2DpU7i5U/aihOXiR33zg==" spinCount="100000" sheet="1" formatColumns="0" formatRows="0" insertColumns="0" insertRows="0" insertHyperlinks="0" sort="0" autoFilter="0" pivotTables="0"/>
  <autoFilter ref="A2:N42" xr:uid="{FA7079F6-CB49-47A8-A25A-3B781F9DA934}"/>
  <mergeCells count="51">
    <mergeCell ref="I36:I39"/>
    <mergeCell ref="J36:J39"/>
    <mergeCell ref="K3:K11"/>
    <mergeCell ref="L3:L11"/>
    <mergeCell ref="K12:K17"/>
    <mergeCell ref="L12:L17"/>
    <mergeCell ref="K18:K24"/>
    <mergeCell ref="L18:L24"/>
    <mergeCell ref="K25:K26"/>
    <mergeCell ref="L25:L26"/>
    <mergeCell ref="K27:K28"/>
    <mergeCell ref="L27:L28"/>
    <mergeCell ref="K29:K42"/>
    <mergeCell ref="L29:L42"/>
    <mergeCell ref="I23:I24"/>
    <mergeCell ref="J23:J24"/>
    <mergeCell ref="I27:I28"/>
    <mergeCell ref="J27:J28"/>
    <mergeCell ref="I32:I34"/>
    <mergeCell ref="J32:J34"/>
    <mergeCell ref="A25:A26"/>
    <mergeCell ref="A27:A28"/>
    <mergeCell ref="D32:D34"/>
    <mergeCell ref="I25:I26"/>
    <mergeCell ref="J25:J26"/>
    <mergeCell ref="D36:D39"/>
    <mergeCell ref="A29:A42"/>
    <mergeCell ref="A3:A11"/>
    <mergeCell ref="A12:A17"/>
    <mergeCell ref="D19:D20"/>
    <mergeCell ref="D21:D22"/>
    <mergeCell ref="D14:D15"/>
    <mergeCell ref="A18:A24"/>
    <mergeCell ref="D7:D10"/>
    <mergeCell ref="D5:D6"/>
    <mergeCell ref="D25:D26"/>
    <mergeCell ref="D23:D24"/>
    <mergeCell ref="I21:I22"/>
    <mergeCell ref="J21:J22"/>
    <mergeCell ref="J14:J15"/>
    <mergeCell ref="J5:J6"/>
    <mergeCell ref="I7:I10"/>
    <mergeCell ref="J7:J10"/>
    <mergeCell ref="I19:I20"/>
    <mergeCell ref="J19:J20"/>
    <mergeCell ref="I14:I15"/>
    <mergeCell ref="A1:B1"/>
    <mergeCell ref="G1:N1"/>
    <mergeCell ref="N7:N8"/>
    <mergeCell ref="M7:M8"/>
    <mergeCell ref="I5:I6"/>
  </mergeCells>
  <conditionalFormatting sqref="G3:H42">
    <cfRule type="expression" dxfId="19" priority="1">
      <formula>AND(NA_Count&gt;5,COUNTIF($G3:$H3,"N/A")&gt;0)</formula>
    </cfRule>
  </conditionalFormatting>
  <dataValidations disablePrompts="1" count="2">
    <dataValidation type="list" allowBlank="1" showInputMessage="1" showErrorMessage="1" sqref="G3:H11 G13:H14 G16:H17 G22:H26 G29:H30 G32:H32 G35:H35 G37:H42" xr:uid="{2DE7004D-58D8-4D54-888B-E97194C8756C}">
      <formula1>"1,2,3,4,5,N/A"</formula1>
    </dataValidation>
    <dataValidation type="list" allowBlank="1" showInputMessage="1" showErrorMessage="1" sqref="G12:H12 G15:H15 G18:H21 G27:H28 G31:H31 G33:H34 G36:H36" xr:uid="{5D2F7CBF-B6DE-4C72-8BC0-0A8FA4336A2B}">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71DE216-453C-453F-9362-B65A6FE83030}">
          <x14:formula1>
            <xm:f>Sheet1!$D$2:$D$4</xm:f>
          </x14:formula1>
          <xm:sqref>E3:E42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57"/>
  <sheetViews>
    <sheetView showGridLines="0" zoomScaleNormal="100" workbookViewId="0">
      <pane ySplit="2" topLeftCell="A45" activePane="bottomLeft" state="frozen"/>
      <selection pane="bottomLeft" activeCell="G47" sqref="G47"/>
      <selection activeCell="M5" sqref="M5"/>
    </sheetView>
  </sheetViews>
  <sheetFormatPr defaultColWidth="8.85546875" defaultRowHeight="15"/>
  <cols>
    <col min="1" max="1" width="30.28515625" customWidth="1"/>
    <col min="2" max="2" width="21" customWidth="1"/>
    <col min="3" max="3" width="17.28515625" customWidth="1"/>
    <col min="4" max="4" width="33.28515625" customWidth="1"/>
    <col min="5" max="5" width="17.42578125" customWidth="1"/>
    <col min="6" max="6" width="52" customWidth="1"/>
    <col min="7" max="8" width="15.28515625" customWidth="1"/>
    <col min="9" max="12" width="15.7109375" style="6" customWidth="1"/>
    <col min="13" max="14" width="60.7109375" customWidth="1"/>
    <col min="15" max="18" width="8.85546875" style="53"/>
  </cols>
  <sheetData>
    <row r="1" spans="1:14" ht="24" customHeight="1">
      <c r="A1" s="331" t="s">
        <v>51</v>
      </c>
      <c r="B1" s="332"/>
      <c r="C1" s="54">
        <f>Introductie!Q4</f>
        <v>46107</v>
      </c>
      <c r="D1" s="176" t="s">
        <v>52</v>
      </c>
      <c r="E1" s="172"/>
      <c r="F1" s="54">
        <f>Introductie!T27</f>
        <v>46101</v>
      </c>
      <c r="G1" s="333" t="s">
        <v>53</v>
      </c>
      <c r="H1" s="334"/>
      <c r="I1" s="334"/>
      <c r="J1" s="334"/>
      <c r="K1" s="334"/>
      <c r="L1" s="334"/>
      <c r="M1" s="334"/>
      <c r="N1" s="335"/>
    </row>
    <row r="2" spans="1:14" ht="45.6" customHeight="1">
      <c r="A2" s="20" t="s">
        <v>54</v>
      </c>
      <c r="B2" s="94" t="s">
        <v>55</v>
      </c>
      <c r="C2" s="94" t="s">
        <v>56</v>
      </c>
      <c r="D2" s="94" t="s">
        <v>57</v>
      </c>
      <c r="E2" s="93" t="s">
        <v>58</v>
      </c>
      <c r="F2" s="93" t="s">
        <v>59</v>
      </c>
      <c r="G2" s="65" t="s">
        <v>60</v>
      </c>
      <c r="H2" s="65" t="s">
        <v>61</v>
      </c>
      <c r="I2" s="65" t="s">
        <v>62</v>
      </c>
      <c r="J2" s="65" t="s">
        <v>63</v>
      </c>
      <c r="K2" s="65" t="s">
        <v>64</v>
      </c>
      <c r="L2" s="65" t="s">
        <v>65</v>
      </c>
      <c r="M2" s="66" t="s">
        <v>66</v>
      </c>
      <c r="N2" s="66" t="s">
        <v>67</v>
      </c>
    </row>
    <row r="3" spans="1:14" ht="99" customHeight="1">
      <c r="A3" s="480" t="s">
        <v>144</v>
      </c>
      <c r="B3" s="67"/>
      <c r="C3" s="67"/>
      <c r="D3" s="354" t="s">
        <v>145</v>
      </c>
      <c r="E3" s="122" t="s">
        <v>76</v>
      </c>
      <c r="F3" s="179" t="s">
        <v>146</v>
      </c>
      <c r="G3" s="21">
        <v>1</v>
      </c>
      <c r="H3" s="21">
        <v>1</v>
      </c>
      <c r="I3" s="338">
        <f>AVERAGE(IF(OR($G3="N/A",$H3="N/A"),3,$G3),IF(OR($G4="N/A",$H4="N/A"),3,$G4),IF(OR($G5="N/A",$H5="N/A"),3,$G5),IF(OR($G6="N/A",$H6="N/A"),3,$G6))</f>
        <v>1</v>
      </c>
      <c r="J3" s="338">
        <f>AVERAGE(IF(OR($G3="N/A",$H3="N/A"),3,$H3),IF(OR($G4="N/A",$H4="N/A"),3,$H4),IF(OR($G5="N/A",$H5="N/A"),3,$H5),IF(OR($G6="N/A",$H6="N/A"),3,$H6))</f>
        <v>1</v>
      </c>
      <c r="K3" s="359">
        <f>AVERAGE(I3,I7,I12,I14,I16,I17,I19)</f>
        <v>1</v>
      </c>
      <c r="L3" s="359">
        <f>AVERAGE(J3,J7,J12,J14,J16,J17,J19)</f>
        <v>1</v>
      </c>
      <c r="M3" s="39"/>
      <c r="N3" s="39"/>
    </row>
    <row r="4" spans="1:14" ht="99" customHeight="1">
      <c r="A4" s="363"/>
      <c r="B4" s="70"/>
      <c r="C4" s="70"/>
      <c r="D4" s="354"/>
      <c r="E4" s="122" t="s">
        <v>70</v>
      </c>
      <c r="F4" s="193" t="s">
        <v>147</v>
      </c>
      <c r="G4" s="21">
        <v>1</v>
      </c>
      <c r="H4" s="21">
        <v>1</v>
      </c>
      <c r="I4" s="338"/>
      <c r="J4" s="338"/>
      <c r="K4" s="360"/>
      <c r="L4" s="360"/>
      <c r="M4" s="39"/>
      <c r="N4" s="39"/>
    </row>
    <row r="5" spans="1:14" ht="99" customHeight="1">
      <c r="A5" s="363"/>
      <c r="B5" s="70"/>
      <c r="C5" s="70"/>
      <c r="D5" s="354"/>
      <c r="E5" s="122" t="s">
        <v>70</v>
      </c>
      <c r="F5" s="193" t="s">
        <v>148</v>
      </c>
      <c r="G5" s="21">
        <v>1</v>
      </c>
      <c r="H5" s="21">
        <v>1</v>
      </c>
      <c r="I5" s="338"/>
      <c r="J5" s="338"/>
      <c r="K5" s="360"/>
      <c r="L5" s="360"/>
      <c r="M5" s="39"/>
      <c r="N5" s="39"/>
    </row>
    <row r="6" spans="1:14" ht="99" customHeight="1">
      <c r="A6" s="363"/>
      <c r="B6" s="70"/>
      <c r="C6" s="70"/>
      <c r="D6" s="354"/>
      <c r="E6" s="122" t="s">
        <v>73</v>
      </c>
      <c r="F6" s="469" t="s">
        <v>149</v>
      </c>
      <c r="G6" s="21">
        <v>1</v>
      </c>
      <c r="H6" s="21">
        <v>1</v>
      </c>
      <c r="I6" s="338"/>
      <c r="J6" s="338"/>
      <c r="K6" s="360"/>
      <c r="L6" s="360"/>
      <c r="M6" s="39"/>
      <c r="N6" s="39"/>
    </row>
    <row r="7" spans="1:14" ht="99" customHeight="1">
      <c r="A7" s="363"/>
      <c r="B7" s="70"/>
      <c r="C7" s="70"/>
      <c r="D7" s="476" t="s">
        <v>150</v>
      </c>
      <c r="E7" s="122" t="s">
        <v>76</v>
      </c>
      <c r="F7" s="481" t="s">
        <v>151</v>
      </c>
      <c r="G7" s="21">
        <v>1</v>
      </c>
      <c r="H7" s="21">
        <v>1</v>
      </c>
      <c r="I7" s="338">
        <f>AVERAGE(IF(OR($G7="N/A",$H7="N/A"),3,$G7),IF(OR($G8="N/A",$H8="N/A"),3,$G8),IF(OR($G9="N/A",$H9="N/A"),3,$G9),IF(OR($G10="N/A",$H10="N/A"),3,$G10),IF(OR($G11="N/A",$H11="N/A"),3,$G11))</f>
        <v>1</v>
      </c>
      <c r="J7" s="338">
        <f>AVERAGE(IF(OR($G7="N/A",$H7="N/A"),3,$H7),IF(OR($G8="N/A",$H8="N/A"),3,$H8),IF(OR($G9="N/A",$H9="N/A"),3,$H9),IF(OR($G10="N/A",$H10="N/A"),3,$H10),IF(OR($G11="N/A",$H11="N/A"),3,$H11))</f>
        <v>1</v>
      </c>
      <c r="K7" s="360"/>
      <c r="L7" s="360"/>
      <c r="M7" s="39"/>
      <c r="N7" s="39"/>
    </row>
    <row r="8" spans="1:14" ht="99" customHeight="1">
      <c r="A8" s="363"/>
      <c r="B8" s="70"/>
      <c r="C8" s="70"/>
      <c r="D8" s="342"/>
      <c r="E8" s="122" t="s">
        <v>70</v>
      </c>
      <c r="F8" s="180" t="s">
        <v>152</v>
      </c>
      <c r="G8" s="21">
        <v>1</v>
      </c>
      <c r="H8" s="21">
        <v>1</v>
      </c>
      <c r="I8" s="338"/>
      <c r="J8" s="338"/>
      <c r="K8" s="360"/>
      <c r="L8" s="360"/>
      <c r="M8" s="39"/>
      <c r="N8" s="39"/>
    </row>
    <row r="9" spans="1:14" ht="99" customHeight="1">
      <c r="A9" s="363"/>
      <c r="B9" s="70"/>
      <c r="C9" s="70"/>
      <c r="D9" s="342"/>
      <c r="E9" s="122" t="s">
        <v>70</v>
      </c>
      <c r="F9" s="190" t="s">
        <v>153</v>
      </c>
      <c r="G9" s="21">
        <v>1</v>
      </c>
      <c r="H9" s="21">
        <v>1</v>
      </c>
      <c r="I9" s="338"/>
      <c r="J9" s="338"/>
      <c r="K9" s="360"/>
      <c r="L9" s="360"/>
      <c r="M9" s="39"/>
      <c r="N9" s="39"/>
    </row>
    <row r="10" spans="1:14" ht="99" customHeight="1">
      <c r="A10" s="363"/>
      <c r="B10" s="70"/>
      <c r="C10" s="70"/>
      <c r="D10" s="342"/>
      <c r="E10" s="122" t="s">
        <v>70</v>
      </c>
      <c r="F10" s="193" t="s">
        <v>154</v>
      </c>
      <c r="G10" s="21">
        <v>1</v>
      </c>
      <c r="H10" s="21">
        <v>1</v>
      </c>
      <c r="I10" s="338"/>
      <c r="J10" s="338"/>
      <c r="K10" s="360"/>
      <c r="L10" s="360"/>
      <c r="M10" s="39"/>
      <c r="N10" s="39"/>
    </row>
    <row r="11" spans="1:14" ht="99" customHeight="1">
      <c r="A11" s="363"/>
      <c r="B11" s="70"/>
      <c r="C11" s="70"/>
      <c r="D11" s="343"/>
      <c r="E11" s="122" t="s">
        <v>73</v>
      </c>
      <c r="F11" s="482" t="s">
        <v>155</v>
      </c>
      <c r="G11" s="21">
        <v>1</v>
      </c>
      <c r="H11" s="21">
        <v>1</v>
      </c>
      <c r="I11" s="338"/>
      <c r="J11" s="338"/>
      <c r="K11" s="360"/>
      <c r="L11" s="360"/>
      <c r="M11" s="39"/>
      <c r="N11" s="39"/>
    </row>
    <row r="12" spans="1:14" ht="99" customHeight="1">
      <c r="A12" s="363"/>
      <c r="B12" s="70"/>
      <c r="C12" s="70"/>
      <c r="D12" s="354" t="s">
        <v>156</v>
      </c>
      <c r="E12" s="122" t="s">
        <v>70</v>
      </c>
      <c r="F12" s="481" t="s">
        <v>157</v>
      </c>
      <c r="G12" s="21">
        <v>1</v>
      </c>
      <c r="H12" s="21">
        <v>1</v>
      </c>
      <c r="I12" s="338">
        <f>AVERAGE(IF(OR($G12="N/A",$H12="N/A"),3,$G12),IF(OR($G13="N/A",$H13="N/A"),3,$G13))</f>
        <v>1</v>
      </c>
      <c r="J12" s="338">
        <f>AVERAGE(IF(OR($G12="N/A",$H12="N/A"),3,$H12),IF(OR($G13="N/A",$H13="N/A"),3,$H13))</f>
        <v>1</v>
      </c>
      <c r="K12" s="360"/>
      <c r="L12" s="360"/>
      <c r="M12" s="39"/>
      <c r="N12" s="39"/>
    </row>
    <row r="13" spans="1:14" ht="99" customHeight="1">
      <c r="A13" s="363"/>
      <c r="B13" s="70"/>
      <c r="C13" s="77" t="s">
        <v>56</v>
      </c>
      <c r="D13" s="354"/>
      <c r="E13" s="122" t="s">
        <v>73</v>
      </c>
      <c r="F13" s="483" t="s">
        <v>158</v>
      </c>
      <c r="G13" s="21">
        <v>1</v>
      </c>
      <c r="H13" s="21">
        <v>1</v>
      </c>
      <c r="I13" s="338"/>
      <c r="J13" s="338"/>
      <c r="K13" s="360"/>
      <c r="L13" s="360"/>
      <c r="M13" s="39"/>
      <c r="N13" s="39"/>
    </row>
    <row r="14" spans="1:14" ht="99" customHeight="1">
      <c r="A14" s="363"/>
      <c r="B14" s="70"/>
      <c r="C14" s="70"/>
      <c r="D14" s="467" t="s">
        <v>159</v>
      </c>
      <c r="E14" s="122" t="s">
        <v>70</v>
      </c>
      <c r="F14" s="473" t="s">
        <v>160</v>
      </c>
      <c r="G14" s="21">
        <v>1</v>
      </c>
      <c r="H14" s="21">
        <v>1</v>
      </c>
      <c r="I14" s="339">
        <f>AVERAGE(IF(OR($G14="N/A",$H14="N/A"),3,$G14),IF(OR($G15="N/A",$H15="N/A"),3,$G15))</f>
        <v>1</v>
      </c>
      <c r="J14" s="339">
        <f>AVERAGE(IF(OR($G14="N/A",$H14="N/A"),3,$H14),IF(OR($G15="N/A",$H15="N/A"),3,$H15))</f>
        <v>1</v>
      </c>
      <c r="K14" s="360"/>
      <c r="L14" s="360"/>
      <c r="M14" s="336"/>
      <c r="N14" s="336"/>
    </row>
    <row r="15" spans="1:14" ht="99" customHeight="1">
      <c r="A15" s="363"/>
      <c r="B15" s="70"/>
      <c r="C15" s="70"/>
      <c r="D15" s="351"/>
      <c r="E15" s="122" t="s">
        <v>73</v>
      </c>
      <c r="F15" s="482" t="s">
        <v>161</v>
      </c>
      <c r="G15" s="21">
        <v>1</v>
      </c>
      <c r="H15" s="21">
        <v>1</v>
      </c>
      <c r="I15" s="340"/>
      <c r="J15" s="340"/>
      <c r="K15" s="360"/>
      <c r="L15" s="360"/>
      <c r="M15" s="337"/>
      <c r="N15" s="337"/>
    </row>
    <row r="16" spans="1:14" ht="99" customHeight="1">
      <c r="A16" s="363"/>
      <c r="B16" s="70"/>
      <c r="C16" s="70"/>
      <c r="D16" s="162" t="s">
        <v>162</v>
      </c>
      <c r="E16" s="122" t="s">
        <v>76</v>
      </c>
      <c r="F16" s="194" t="s">
        <v>163</v>
      </c>
      <c r="G16" s="21">
        <v>1</v>
      </c>
      <c r="H16" s="21">
        <v>1</v>
      </c>
      <c r="I16" s="36">
        <f>IF(OR($G16="N/A",$H16="N/A"),3,$G16)</f>
        <v>1</v>
      </c>
      <c r="J16" s="36">
        <f>IF(OR($G16="N/A",$H16="N/A"),3,$H16)</f>
        <v>1</v>
      </c>
      <c r="K16" s="360"/>
      <c r="L16" s="360"/>
      <c r="M16" s="39"/>
      <c r="N16" s="39"/>
    </row>
    <row r="17" spans="1:14" s="53" customFormat="1" ht="99" customHeight="1">
      <c r="A17" s="363"/>
      <c r="B17" s="70"/>
      <c r="C17" s="67"/>
      <c r="D17" s="476" t="s">
        <v>164</v>
      </c>
      <c r="E17" s="122" t="s">
        <v>76</v>
      </c>
      <c r="F17" s="484" t="s">
        <v>165</v>
      </c>
      <c r="G17" s="21">
        <v>1</v>
      </c>
      <c r="H17" s="21">
        <v>1</v>
      </c>
      <c r="I17" s="339">
        <f>AVERAGE(IF(OR($G17="N/A",$H17="N/A"),3,$G17),IF(OR($G18="N/A",$H18="N/A"),3,$G18))</f>
        <v>1</v>
      </c>
      <c r="J17" s="339">
        <f>AVERAGE(IF(OR($G17="N/A",$H17="N/A"),3,$H17),IF(OR($G18="N/A",$H18="N/A"),3,$H18))</f>
        <v>1</v>
      </c>
      <c r="K17" s="360"/>
      <c r="L17" s="360"/>
      <c r="M17" s="39"/>
      <c r="N17" s="39"/>
    </row>
    <row r="18" spans="1:14" s="53" customFormat="1" ht="99" customHeight="1">
      <c r="A18" s="363"/>
      <c r="B18" s="70"/>
      <c r="C18" s="68"/>
      <c r="D18" s="343"/>
      <c r="E18" s="122" t="s">
        <v>70</v>
      </c>
      <c r="F18" s="484" t="s">
        <v>166</v>
      </c>
      <c r="G18" s="21">
        <v>1</v>
      </c>
      <c r="H18" s="21">
        <v>1</v>
      </c>
      <c r="I18" s="340"/>
      <c r="J18" s="340"/>
      <c r="K18" s="360"/>
      <c r="L18" s="360"/>
      <c r="M18" s="39"/>
      <c r="N18" s="39"/>
    </row>
    <row r="19" spans="1:14" s="53" customFormat="1" ht="99" customHeight="1">
      <c r="A19" s="363"/>
      <c r="B19" s="70"/>
      <c r="C19" s="77" t="s">
        <v>56</v>
      </c>
      <c r="D19" s="476" t="s">
        <v>167</v>
      </c>
      <c r="E19" s="122" t="s">
        <v>76</v>
      </c>
      <c r="F19" s="195" t="s">
        <v>168</v>
      </c>
      <c r="G19" s="21">
        <v>1</v>
      </c>
      <c r="H19" s="21">
        <v>1</v>
      </c>
      <c r="I19" s="339">
        <f>AVERAGE(IF(OR($G19="N/A",$H19="N/A"),3,$G19),IF(OR($G20="N/A",$H20="N/A"),3,$G20),IF(OR($G21="N/A",$H21="N/A"),3,$G21),IF(OR($G22="N/A",$H22="N/A"),3,$G22),IF(OR($G23="N/A",$H23="N/A"),3,$G23),IF(OR($G24="N/A",$H24="N/A"),3,$G24),IF(OR($G25="N/A",$H25="N/A"),3,$G25),IF(OR($G26="N/A",$H26="N/A"),3,$G26),IF(OR($G27="N/A",$H27="N/A"),3,$G27),IF(OR($G28="N/A",$H28="N/A"),3,$G28),IF(OR($G29="N/A",$H29="N/A"),3,$G29),IF(OR($G30="N/A",$H30="N/A"),3,$G30))</f>
        <v>1</v>
      </c>
      <c r="J19" s="339">
        <f>AVERAGE(IF(OR($G19="N/A",$H19="N/A"),3,$H19),IF(OR($G20="N/A",$H20="N/A"),3,$H20),IF(OR($G21="N/A",$H21="N/A"),3,$H21),IF(OR($G22="N/A",$H22="N/A"),3,$H22),IF(OR($G23="N/A",$H23="N/A"),3,$H23),IF(OR($G24="N/A",$H24="N/A"),3,$H24),IF(OR($G25="N/A",$H25="N/A"),3,$H25),IF(OR($G26="N/A",$H26="N/A"),3,$H26),IF(OR($G27="N/A",$H27="N/A"),3,$H27),IF(OR($G28="N/A",$H28="N/A"),3,$H28),IF(OR($G29="N/A",$H29="N/A"),3,$H29),IF(OR($G30="N/A",$H30="N/A"),3,$H30))</f>
        <v>1</v>
      </c>
      <c r="K19" s="360"/>
      <c r="L19" s="360"/>
      <c r="M19" s="39"/>
      <c r="N19" s="39"/>
    </row>
    <row r="20" spans="1:14" s="53" customFormat="1" ht="99" customHeight="1">
      <c r="A20" s="363"/>
      <c r="B20" s="70"/>
      <c r="C20" s="70"/>
      <c r="D20" s="342"/>
      <c r="E20" s="122" t="s">
        <v>70</v>
      </c>
      <c r="F20" s="484" t="s">
        <v>169</v>
      </c>
      <c r="G20" s="21">
        <v>1</v>
      </c>
      <c r="H20" s="21">
        <v>1</v>
      </c>
      <c r="I20" s="341"/>
      <c r="J20" s="341"/>
      <c r="K20" s="360"/>
      <c r="L20" s="360"/>
      <c r="M20" s="39"/>
      <c r="N20" s="39"/>
    </row>
    <row r="21" spans="1:14" s="53" customFormat="1" ht="99" customHeight="1">
      <c r="A21" s="363"/>
      <c r="B21" s="70"/>
      <c r="C21" s="70"/>
      <c r="D21" s="342"/>
      <c r="E21" s="122" t="s">
        <v>70</v>
      </c>
      <c r="F21" s="485" t="s">
        <v>170</v>
      </c>
      <c r="G21" s="21">
        <v>1</v>
      </c>
      <c r="H21" s="21">
        <v>1</v>
      </c>
      <c r="I21" s="341"/>
      <c r="J21" s="341"/>
      <c r="K21" s="360"/>
      <c r="L21" s="360"/>
      <c r="M21" s="39"/>
      <c r="N21" s="39"/>
    </row>
    <row r="22" spans="1:14" s="53" customFormat="1" ht="99" customHeight="1">
      <c r="A22" s="363"/>
      <c r="B22" s="70"/>
      <c r="C22" s="70"/>
      <c r="D22" s="342"/>
      <c r="E22" s="122" t="s">
        <v>73</v>
      </c>
      <c r="F22" s="486" t="s">
        <v>171</v>
      </c>
      <c r="G22" s="21">
        <v>1</v>
      </c>
      <c r="H22" s="21">
        <v>1</v>
      </c>
      <c r="I22" s="341"/>
      <c r="J22" s="341"/>
      <c r="K22" s="360"/>
      <c r="L22" s="360"/>
      <c r="M22" s="39"/>
      <c r="N22" s="39"/>
    </row>
    <row r="23" spans="1:14" s="53" customFormat="1" ht="99" customHeight="1">
      <c r="A23" s="363"/>
      <c r="B23" s="70"/>
      <c r="C23" s="70"/>
      <c r="D23" s="342"/>
      <c r="E23" s="122" t="s">
        <v>70</v>
      </c>
      <c r="F23" s="243" t="s">
        <v>172</v>
      </c>
      <c r="G23" s="21">
        <v>1</v>
      </c>
      <c r="H23" s="21">
        <v>1</v>
      </c>
      <c r="I23" s="341"/>
      <c r="J23" s="341"/>
      <c r="K23" s="360"/>
      <c r="L23" s="360"/>
      <c r="M23" s="39"/>
      <c r="N23" s="39"/>
    </row>
    <row r="24" spans="1:14" s="53" customFormat="1" ht="99" customHeight="1">
      <c r="A24" s="363"/>
      <c r="B24" s="70"/>
      <c r="C24" s="77" t="s">
        <v>56</v>
      </c>
      <c r="D24" s="342"/>
      <c r="E24" s="122" t="s">
        <v>73</v>
      </c>
      <c r="F24" s="487" t="s">
        <v>173</v>
      </c>
      <c r="G24" s="21">
        <v>1</v>
      </c>
      <c r="H24" s="21">
        <v>1</v>
      </c>
      <c r="I24" s="341"/>
      <c r="J24" s="341"/>
      <c r="K24" s="360"/>
      <c r="L24" s="360"/>
      <c r="M24" s="39"/>
      <c r="N24" s="39"/>
    </row>
    <row r="25" spans="1:14" s="53" customFormat="1" ht="99" customHeight="1">
      <c r="A25" s="363"/>
      <c r="B25" s="70"/>
      <c r="C25" s="70"/>
      <c r="D25" s="342"/>
      <c r="E25" s="122" t="s">
        <v>70</v>
      </c>
      <c r="F25" s="196" t="s">
        <v>174</v>
      </c>
      <c r="G25" s="21">
        <v>1</v>
      </c>
      <c r="H25" s="21">
        <v>1</v>
      </c>
      <c r="I25" s="341"/>
      <c r="J25" s="341"/>
      <c r="K25" s="360"/>
      <c r="L25" s="360"/>
      <c r="M25" s="39"/>
      <c r="N25" s="39"/>
    </row>
    <row r="26" spans="1:14" s="53" customFormat="1" ht="99" customHeight="1">
      <c r="A26" s="363"/>
      <c r="B26" s="70"/>
      <c r="C26" s="77" t="s">
        <v>56</v>
      </c>
      <c r="D26" s="342"/>
      <c r="E26" s="122" t="s">
        <v>73</v>
      </c>
      <c r="F26" s="165" t="s">
        <v>175</v>
      </c>
      <c r="G26" s="21">
        <v>1</v>
      </c>
      <c r="H26" s="21">
        <v>1</v>
      </c>
      <c r="I26" s="341"/>
      <c r="J26" s="341"/>
      <c r="K26" s="360"/>
      <c r="L26" s="360"/>
      <c r="M26" s="39"/>
      <c r="N26" s="39"/>
    </row>
    <row r="27" spans="1:14" s="53" customFormat="1" ht="99" customHeight="1">
      <c r="A27" s="363"/>
      <c r="B27" s="70"/>
      <c r="C27" s="77" t="s">
        <v>56</v>
      </c>
      <c r="D27" s="342"/>
      <c r="E27" s="122" t="s">
        <v>73</v>
      </c>
      <c r="F27" s="165" t="s">
        <v>176</v>
      </c>
      <c r="G27" s="21">
        <v>1</v>
      </c>
      <c r="H27" s="21">
        <v>1</v>
      </c>
      <c r="I27" s="341"/>
      <c r="J27" s="341"/>
      <c r="K27" s="360"/>
      <c r="L27" s="360"/>
      <c r="M27" s="39"/>
      <c r="N27" s="39"/>
    </row>
    <row r="28" spans="1:14" s="53" customFormat="1" ht="99" customHeight="1">
      <c r="A28" s="363"/>
      <c r="B28" s="70"/>
      <c r="C28" s="70"/>
      <c r="D28" s="342"/>
      <c r="E28" s="122" t="s">
        <v>70</v>
      </c>
      <c r="F28" s="488" t="s">
        <v>177</v>
      </c>
      <c r="G28" s="21">
        <v>1</v>
      </c>
      <c r="H28" s="21">
        <v>1</v>
      </c>
      <c r="I28" s="341"/>
      <c r="J28" s="341"/>
      <c r="K28" s="360"/>
      <c r="L28" s="360"/>
      <c r="M28" s="39"/>
      <c r="N28" s="39"/>
    </row>
    <row r="29" spans="1:14" s="53" customFormat="1" ht="99" customHeight="1">
      <c r="A29" s="363"/>
      <c r="B29" s="70"/>
      <c r="C29" s="70"/>
      <c r="D29" s="342"/>
      <c r="E29" s="122" t="s">
        <v>70</v>
      </c>
      <c r="F29" s="489" t="s">
        <v>178</v>
      </c>
      <c r="G29" s="21">
        <v>1</v>
      </c>
      <c r="H29" s="21">
        <v>1</v>
      </c>
      <c r="I29" s="341"/>
      <c r="J29" s="341"/>
      <c r="K29" s="360"/>
      <c r="L29" s="360"/>
      <c r="M29" s="39"/>
      <c r="N29" s="39"/>
    </row>
    <row r="30" spans="1:14" s="53" customFormat="1" ht="99" customHeight="1">
      <c r="A30" s="368"/>
      <c r="B30" s="70"/>
      <c r="C30" s="70"/>
      <c r="D30" s="343"/>
      <c r="E30" s="122" t="s">
        <v>73</v>
      </c>
      <c r="F30" s="489" t="s">
        <v>179</v>
      </c>
      <c r="G30" s="21">
        <v>1</v>
      </c>
      <c r="H30" s="21">
        <v>1</v>
      </c>
      <c r="I30" s="340"/>
      <c r="J30" s="340"/>
      <c r="K30" s="361"/>
      <c r="L30" s="361"/>
      <c r="M30" s="39"/>
      <c r="N30" s="39"/>
    </row>
    <row r="31" spans="1:14" s="53" customFormat="1" ht="99" customHeight="1">
      <c r="A31" s="480" t="s">
        <v>180</v>
      </c>
      <c r="B31" s="67"/>
      <c r="C31" s="366"/>
      <c r="D31" s="476" t="s">
        <v>181</v>
      </c>
      <c r="E31" s="122" t="s">
        <v>76</v>
      </c>
      <c r="F31" s="490" t="s">
        <v>182</v>
      </c>
      <c r="G31" s="21">
        <v>1</v>
      </c>
      <c r="H31" s="21">
        <v>1</v>
      </c>
      <c r="I31" s="339">
        <f>AVERAGE(IF(OR($G31="N/A",$H31="N/A"),3,$G31),IF(OR($G32="N/A",$H32="N/A"),3,$G32),IF(OR($G33="N/A",$H33="N/A"),3,$G33),IF(OR($G34="N/A",$H34="N/A"),3,$G34),IF(OR($G35="N/A",$H35="N/A"),3,$G35),IF(OR($G36="N/A",$H36="N/A"),3,$G36))</f>
        <v>1</v>
      </c>
      <c r="J31" s="339">
        <f>AVERAGE(IF(OR($G31="N/A",$H31="N/A"),3,$H31),IF(OR($G32="N/A",$H32="N/A"),3,$H32),IF(OR($G33="N/A",$H33="N/A"),3,$H33),IF(OR($G34="N/A",$H34="N/A"),3,$H34),IF(OR($G35="N/A",$H35="N/A"),3,$H35),IF(OR($G36="N/A",$H36="N/A"),3,$H36))</f>
        <v>1</v>
      </c>
      <c r="K31" s="359">
        <f>AVERAGE(I31,I37,I39,I40,I43,I44)</f>
        <v>1</v>
      </c>
      <c r="L31" s="359">
        <f>AVERAGE(J31,J37,J39,J40,J43,J44)</f>
        <v>1</v>
      </c>
      <c r="M31" s="39"/>
      <c r="N31" s="39"/>
    </row>
    <row r="32" spans="1:14" s="53" customFormat="1" ht="99" customHeight="1">
      <c r="A32" s="363"/>
      <c r="B32" s="70"/>
      <c r="C32" s="364"/>
      <c r="D32" s="342"/>
      <c r="E32" s="122" t="s">
        <v>70</v>
      </c>
      <c r="F32" s="190" t="s">
        <v>183</v>
      </c>
      <c r="G32" s="21">
        <v>1</v>
      </c>
      <c r="H32" s="21">
        <v>1</v>
      </c>
      <c r="I32" s="341"/>
      <c r="J32" s="341"/>
      <c r="K32" s="360"/>
      <c r="L32" s="360"/>
      <c r="M32" s="39"/>
      <c r="N32" s="39"/>
    </row>
    <row r="33" spans="1:19" s="53" customFormat="1" ht="99" customHeight="1">
      <c r="A33" s="363"/>
      <c r="B33" s="70"/>
      <c r="C33" s="364"/>
      <c r="D33" s="342"/>
      <c r="E33" s="122" t="s">
        <v>70</v>
      </c>
      <c r="F33" s="468" t="s">
        <v>184</v>
      </c>
      <c r="G33" s="21">
        <v>1</v>
      </c>
      <c r="H33" s="21">
        <v>1</v>
      </c>
      <c r="I33" s="341"/>
      <c r="J33" s="341"/>
      <c r="K33" s="360"/>
      <c r="L33" s="360"/>
      <c r="M33" s="39"/>
      <c r="N33" s="39"/>
    </row>
    <row r="34" spans="1:19" s="53" customFormat="1" ht="99" customHeight="1">
      <c r="A34" s="363"/>
      <c r="B34" s="70"/>
      <c r="C34" s="364"/>
      <c r="D34" s="342"/>
      <c r="E34" s="122" t="s">
        <v>73</v>
      </c>
      <c r="F34" s="468" t="s">
        <v>185</v>
      </c>
      <c r="G34" s="21">
        <v>1</v>
      </c>
      <c r="H34" s="21">
        <v>1</v>
      </c>
      <c r="I34" s="341"/>
      <c r="J34" s="341"/>
      <c r="K34" s="360"/>
      <c r="L34" s="360"/>
      <c r="M34" s="39"/>
      <c r="N34" s="39"/>
    </row>
    <row r="35" spans="1:19" s="53" customFormat="1" ht="99" customHeight="1">
      <c r="A35" s="363"/>
      <c r="B35" s="70"/>
      <c r="C35" s="364"/>
      <c r="D35" s="342"/>
      <c r="E35" s="122" t="s">
        <v>70</v>
      </c>
      <c r="F35" s="190" t="s">
        <v>186</v>
      </c>
      <c r="G35" s="21">
        <v>1</v>
      </c>
      <c r="H35" s="21">
        <v>1</v>
      </c>
      <c r="I35" s="341"/>
      <c r="J35" s="341"/>
      <c r="K35" s="360"/>
      <c r="L35" s="360"/>
      <c r="M35" s="39"/>
      <c r="N35" s="39"/>
    </row>
    <row r="36" spans="1:19" s="53" customFormat="1" ht="99" customHeight="1">
      <c r="A36" s="363"/>
      <c r="B36" s="70"/>
      <c r="C36" s="364"/>
      <c r="D36" s="343"/>
      <c r="E36" s="122" t="s">
        <v>70</v>
      </c>
      <c r="F36" s="197" t="s">
        <v>187</v>
      </c>
      <c r="G36" s="21">
        <v>1</v>
      </c>
      <c r="H36" s="21">
        <v>1</v>
      </c>
      <c r="I36" s="340"/>
      <c r="J36" s="340"/>
      <c r="K36" s="360"/>
      <c r="L36" s="360"/>
      <c r="M36" s="39"/>
      <c r="N36" s="39"/>
    </row>
    <row r="37" spans="1:19" s="53" customFormat="1" ht="99" customHeight="1">
      <c r="A37" s="363"/>
      <c r="B37" s="70"/>
      <c r="C37" s="364"/>
      <c r="D37" s="467" t="s">
        <v>188</v>
      </c>
      <c r="E37" s="122" t="s">
        <v>70</v>
      </c>
      <c r="F37" s="179" t="s">
        <v>189</v>
      </c>
      <c r="G37" s="21">
        <v>1</v>
      </c>
      <c r="H37" s="21">
        <v>1</v>
      </c>
      <c r="I37" s="339">
        <f>AVERAGE(IF(OR($G37="N/A",$H37="N/A"),3,$G37),IF(OR($G38="N/A",$H38="N/A"),3,$G38))</f>
        <v>1</v>
      </c>
      <c r="J37" s="339">
        <f>AVERAGE(IF(OR($G37="N/A",$H37="N/A"),3,$H37),IF(OR($G38="N/A",$H38="N/A"),3,$H38))</f>
        <v>1</v>
      </c>
      <c r="K37" s="360"/>
      <c r="L37" s="360"/>
      <c r="M37" s="39"/>
      <c r="N37" s="39"/>
    </row>
    <row r="38" spans="1:19" s="53" customFormat="1" ht="99" customHeight="1">
      <c r="A38" s="363"/>
      <c r="B38" s="70"/>
      <c r="C38" s="364"/>
      <c r="D38" s="351"/>
      <c r="E38" s="122" t="s">
        <v>73</v>
      </c>
      <c r="F38" s="469" t="s">
        <v>190</v>
      </c>
      <c r="G38" s="21">
        <v>1</v>
      </c>
      <c r="H38" s="21">
        <v>1</v>
      </c>
      <c r="I38" s="340"/>
      <c r="J38" s="340"/>
      <c r="K38" s="360"/>
      <c r="L38" s="360"/>
      <c r="M38" s="39"/>
      <c r="N38" s="39"/>
    </row>
    <row r="39" spans="1:19" s="53" customFormat="1" ht="99" customHeight="1">
      <c r="A39" s="363"/>
      <c r="B39" s="70"/>
      <c r="C39" s="364"/>
      <c r="D39" s="244" t="s">
        <v>191</v>
      </c>
      <c r="E39" s="122" t="s">
        <v>70</v>
      </c>
      <c r="F39" s="177" t="s">
        <v>192</v>
      </c>
      <c r="G39" s="21">
        <v>1</v>
      </c>
      <c r="H39" s="21">
        <v>1</v>
      </c>
      <c r="I39" s="36">
        <f>IF(OR($G39="N/A",$H39="N/A"),3,$G39)</f>
        <v>1</v>
      </c>
      <c r="J39" s="36">
        <f>IF(OR($G39="N/A",$H39="N/A"),3,$H39)</f>
        <v>1</v>
      </c>
      <c r="K39" s="360"/>
      <c r="L39" s="360"/>
      <c r="M39" s="39"/>
      <c r="N39" s="39"/>
    </row>
    <row r="40" spans="1:19" s="53" customFormat="1" ht="99" customHeight="1">
      <c r="A40" s="363"/>
      <c r="B40" s="70"/>
      <c r="C40" s="364"/>
      <c r="D40" s="476" t="s">
        <v>193</v>
      </c>
      <c r="E40" s="122" t="s">
        <v>76</v>
      </c>
      <c r="F40" s="466" t="s">
        <v>194</v>
      </c>
      <c r="G40" s="21">
        <v>1</v>
      </c>
      <c r="H40" s="21">
        <v>1</v>
      </c>
      <c r="I40" s="339">
        <f>AVERAGE(IF(OR($G40="N/A",$H40="N/A"),3,$G40),IF(OR($G41="N/A",$H41="N/A"),3,$G41),IF(OR($G42="N/A",$H42="N/A"),3,$G42))</f>
        <v>1</v>
      </c>
      <c r="J40" s="339">
        <f>AVERAGE(IF(OR($G40="N/A",$H40="N/A"),3,$H40),IF(OR($G41="N/A",$H41="N/A"),3,$H41),IF(OR($G42="N/A",$H42="N/A"),3,$H42))</f>
        <v>1</v>
      </c>
      <c r="K40" s="360"/>
      <c r="L40" s="360"/>
      <c r="M40" s="39"/>
      <c r="N40" s="39"/>
    </row>
    <row r="41" spans="1:19" s="53" customFormat="1" ht="99" customHeight="1">
      <c r="A41" s="363"/>
      <c r="B41" s="79" t="s">
        <v>87</v>
      </c>
      <c r="C41" s="364"/>
      <c r="D41" s="342"/>
      <c r="E41" s="122" t="s">
        <v>70</v>
      </c>
      <c r="F41" s="198" t="s">
        <v>195</v>
      </c>
      <c r="G41" s="21">
        <v>1</v>
      </c>
      <c r="H41" s="21">
        <v>1</v>
      </c>
      <c r="I41" s="341"/>
      <c r="J41" s="341"/>
      <c r="K41" s="360"/>
      <c r="L41" s="360"/>
      <c r="M41" s="39"/>
      <c r="N41" s="39"/>
    </row>
    <row r="42" spans="1:19" s="53" customFormat="1" ht="99" customHeight="1">
      <c r="A42" s="363"/>
      <c r="B42" s="79" t="s">
        <v>87</v>
      </c>
      <c r="C42" s="364"/>
      <c r="D42" s="343"/>
      <c r="E42" s="122" t="s">
        <v>73</v>
      </c>
      <c r="F42" s="199" t="s">
        <v>196</v>
      </c>
      <c r="G42" s="21">
        <v>1</v>
      </c>
      <c r="H42" s="21">
        <v>1</v>
      </c>
      <c r="I42" s="340"/>
      <c r="J42" s="340"/>
      <c r="K42" s="360"/>
      <c r="L42" s="360"/>
      <c r="M42" s="39"/>
      <c r="N42" s="39"/>
    </row>
    <row r="43" spans="1:19" s="53" customFormat="1" ht="99" customHeight="1">
      <c r="A43" s="363"/>
      <c r="B43" s="83"/>
      <c r="C43" s="365"/>
      <c r="D43" s="242" t="s">
        <v>197</v>
      </c>
      <c r="E43" s="122" t="s">
        <v>70</v>
      </c>
      <c r="F43" s="491" t="s">
        <v>198</v>
      </c>
      <c r="G43" s="21">
        <v>1</v>
      </c>
      <c r="H43" s="21">
        <v>1</v>
      </c>
      <c r="I43" s="36">
        <f>G43</f>
        <v>1</v>
      </c>
      <c r="J43" s="36">
        <f>H43</f>
        <v>1</v>
      </c>
      <c r="K43" s="360"/>
      <c r="L43" s="360"/>
      <c r="M43" s="39"/>
      <c r="N43" s="39"/>
    </row>
    <row r="44" spans="1:19" s="53" customFormat="1" ht="99" customHeight="1">
      <c r="A44" s="363"/>
      <c r="B44" s="80"/>
      <c r="C44" s="33" t="s">
        <v>56</v>
      </c>
      <c r="D44" s="354" t="s">
        <v>199</v>
      </c>
      <c r="E44" s="122" t="s">
        <v>70</v>
      </c>
      <c r="F44" s="183" t="s">
        <v>200</v>
      </c>
      <c r="G44" s="21">
        <v>1</v>
      </c>
      <c r="H44" s="21">
        <v>1</v>
      </c>
      <c r="I44" s="339">
        <f>AVERAGE(IF(OR($G44="N/A",$H44="N/A"),3,$G44),IF(OR($G45="N/A",$H45="N/A"),3,$G45))</f>
        <v>1</v>
      </c>
      <c r="J44" s="339">
        <f>AVERAGE(IF(OR($G44="N/A",$H44="N/A"),3,$H44),IF(OR($G45="N/A",$H45="N/A"),3,$H45))</f>
        <v>1</v>
      </c>
      <c r="K44" s="360"/>
      <c r="L44" s="360"/>
      <c r="M44" s="39"/>
      <c r="N44" s="39"/>
    </row>
    <row r="45" spans="1:19" s="53" customFormat="1" ht="99" customHeight="1">
      <c r="A45" s="368"/>
      <c r="B45" s="68"/>
      <c r="C45" s="98"/>
      <c r="D45" s="354"/>
      <c r="E45" s="122" t="s">
        <v>73</v>
      </c>
      <c r="F45" s="469" t="s">
        <v>201</v>
      </c>
      <c r="G45" s="21">
        <v>1</v>
      </c>
      <c r="H45" s="21">
        <v>1</v>
      </c>
      <c r="I45" s="340"/>
      <c r="J45" s="340"/>
      <c r="K45" s="361"/>
      <c r="L45" s="361"/>
      <c r="M45" s="39"/>
      <c r="N45" s="39"/>
    </row>
    <row r="46" spans="1:19" s="53" customFormat="1" ht="99" customHeight="1">
      <c r="A46" s="480" t="s">
        <v>202</v>
      </c>
      <c r="B46" s="70"/>
      <c r="C46" s="70"/>
      <c r="D46" s="244" t="s">
        <v>203</v>
      </c>
      <c r="E46" s="122" t="s">
        <v>70</v>
      </c>
      <c r="F46" s="177" t="s">
        <v>204</v>
      </c>
      <c r="G46" s="21">
        <v>1</v>
      </c>
      <c r="H46" s="21">
        <v>1</v>
      </c>
      <c r="I46" s="36">
        <f>IF(OR($G46="N/A",$H46="N/A"),3,$G46)</f>
        <v>1</v>
      </c>
      <c r="J46" s="36">
        <f>IF(OR($G46="N/A",$H46="N/A"),3,$H46)</f>
        <v>1</v>
      </c>
      <c r="K46" s="359">
        <f>AVERAGE(I46,I47,I56)</f>
        <v>1</v>
      </c>
      <c r="L46" s="359">
        <f>AVERAGE(J46,J47,J56)</f>
        <v>1</v>
      </c>
      <c r="M46" s="39"/>
      <c r="N46" s="39"/>
    </row>
    <row r="47" spans="1:19" s="53" customFormat="1" ht="99" customHeight="1">
      <c r="A47" s="363"/>
      <c r="B47" s="70"/>
      <c r="C47" s="70"/>
      <c r="D47" s="476" t="s">
        <v>205</v>
      </c>
      <c r="E47" s="122" t="s">
        <v>76</v>
      </c>
      <c r="F47" s="478" t="s">
        <v>206</v>
      </c>
      <c r="G47" s="21">
        <v>1</v>
      </c>
      <c r="H47" s="21">
        <v>1</v>
      </c>
      <c r="I47" s="339">
        <f>AVERAGE(IF(OR($G47="N/A",$H47="N/A"),3,$G47),IF(OR($G48="N/A",$H48="N/A"),3,$G48),IF(OR($G49="N/A",$H49="N/A"),3,$G49),IF(OR($G50="N/A",$H50="N/A"),3,$G50),IF(OR($G51="N/A",$H51="N/A"),3,$G51),IF(OR($G52="N/A",$H52="N/A"),3,$G52),IF(OR($G53="N/A",$H53="N/A"),3,$G53),IF(OR($G54="N/A",$H54="N/A"),3,$G54),IF(OR($G55="N/A",$H55="N/A"),3,$G55))</f>
        <v>1</v>
      </c>
      <c r="J47" s="339">
        <f>AVERAGE(IF(OR($G47="N/A",$H47="N/A"),3,$H47),IF(OR($G48="N/A",$H48="N/A"),3,$H48),IF(OR($G49="N/A",$H49="N/A"),3,$H49),IF(OR($G50="N/A",$H50="N/A"),3,$H50),IF(OR($G51="N/A",$H51="N/A"),3,$H51),IF(OR($G52="N/A",$H52="N/A"),3,$H52),IF(OR($G53="N/A",$H53="N/A"),3,$H53),IF(OR($G54="N/A",$H54="N/A"),3,$H54),IF(OR($G55="N/A",$H55="N/A"),3,$H55))</f>
        <v>1</v>
      </c>
      <c r="K47" s="360"/>
      <c r="L47" s="360"/>
      <c r="M47" s="39"/>
      <c r="N47" s="39"/>
    </row>
    <row r="48" spans="1:19" s="53" customFormat="1" ht="99" customHeight="1">
      <c r="A48" s="363"/>
      <c r="B48" s="70"/>
      <c r="C48" s="70"/>
      <c r="D48" s="342"/>
      <c r="E48" s="122" t="s">
        <v>70</v>
      </c>
      <c r="F48" s="180" t="s">
        <v>207</v>
      </c>
      <c r="G48" s="21">
        <v>1</v>
      </c>
      <c r="H48" s="21">
        <v>1</v>
      </c>
      <c r="I48" s="341"/>
      <c r="J48" s="341"/>
      <c r="K48" s="360"/>
      <c r="L48" s="360"/>
      <c r="M48" s="39"/>
      <c r="N48" s="39"/>
      <c r="S48" s="108"/>
    </row>
    <row r="49" spans="1:14" s="53" customFormat="1" ht="99" customHeight="1">
      <c r="A49" s="363"/>
      <c r="B49" s="79" t="s">
        <v>87</v>
      </c>
      <c r="C49" s="70"/>
      <c r="D49" s="342"/>
      <c r="E49" s="122" t="s">
        <v>70</v>
      </c>
      <c r="F49" s="198" t="s">
        <v>208</v>
      </c>
      <c r="G49" s="21">
        <v>1</v>
      </c>
      <c r="H49" s="21">
        <v>1</v>
      </c>
      <c r="I49" s="341"/>
      <c r="J49" s="341"/>
      <c r="K49" s="360"/>
      <c r="L49" s="360"/>
      <c r="M49" s="39"/>
      <c r="N49" s="39"/>
    </row>
    <row r="50" spans="1:14" s="53" customFormat="1" ht="99" customHeight="1">
      <c r="A50" s="363"/>
      <c r="B50" s="70"/>
      <c r="C50" s="70"/>
      <c r="D50" s="342"/>
      <c r="E50" s="122" t="s">
        <v>70</v>
      </c>
      <c r="F50" s="468" t="s">
        <v>209</v>
      </c>
      <c r="G50" s="21">
        <v>1</v>
      </c>
      <c r="H50" s="21">
        <v>1</v>
      </c>
      <c r="I50" s="341"/>
      <c r="J50" s="341"/>
      <c r="K50" s="360"/>
      <c r="L50" s="360"/>
      <c r="M50" s="39"/>
      <c r="N50" s="39"/>
    </row>
    <row r="51" spans="1:14" s="53" customFormat="1" ht="99" customHeight="1">
      <c r="A51" s="363"/>
      <c r="B51" s="70"/>
      <c r="C51" s="70"/>
      <c r="D51" s="342"/>
      <c r="E51" s="122" t="s">
        <v>70</v>
      </c>
      <c r="F51" s="472" t="s">
        <v>210</v>
      </c>
      <c r="G51" s="21">
        <v>1</v>
      </c>
      <c r="H51" s="21">
        <v>1</v>
      </c>
      <c r="I51" s="341"/>
      <c r="J51" s="341"/>
      <c r="K51" s="360"/>
      <c r="L51" s="360"/>
      <c r="M51" s="39"/>
      <c r="N51" s="39"/>
    </row>
    <row r="52" spans="1:14" s="53" customFormat="1" ht="99" customHeight="1">
      <c r="A52" s="363"/>
      <c r="B52" s="72"/>
      <c r="C52" s="362"/>
      <c r="D52" s="342"/>
      <c r="E52" s="122" t="s">
        <v>70</v>
      </c>
      <c r="F52" s="190" t="s">
        <v>211</v>
      </c>
      <c r="G52" s="21">
        <v>1</v>
      </c>
      <c r="H52" s="21">
        <v>1</v>
      </c>
      <c r="I52" s="341"/>
      <c r="J52" s="341"/>
      <c r="K52" s="360"/>
      <c r="L52" s="360"/>
      <c r="M52" s="39"/>
      <c r="N52" s="39"/>
    </row>
    <row r="53" spans="1:14" s="53" customFormat="1" ht="99" customHeight="1">
      <c r="A53" s="363"/>
      <c r="B53" s="72"/>
      <c r="C53" s="362"/>
      <c r="D53" s="342"/>
      <c r="E53" s="122" t="s">
        <v>73</v>
      </c>
      <c r="F53" s="472" t="s">
        <v>212</v>
      </c>
      <c r="G53" s="21">
        <v>1</v>
      </c>
      <c r="H53" s="21">
        <v>1</v>
      </c>
      <c r="I53" s="341"/>
      <c r="J53" s="341"/>
      <c r="K53" s="360"/>
      <c r="L53" s="360"/>
      <c r="M53" s="39"/>
      <c r="N53" s="39"/>
    </row>
    <row r="54" spans="1:14" s="53" customFormat="1" ht="99" customHeight="1">
      <c r="A54" s="363"/>
      <c r="B54" s="73"/>
      <c r="C54" s="362"/>
      <c r="D54" s="342"/>
      <c r="E54" s="122" t="s">
        <v>73</v>
      </c>
      <c r="F54" s="190" t="s">
        <v>213</v>
      </c>
      <c r="G54" s="21">
        <v>1</v>
      </c>
      <c r="H54" s="21">
        <v>1</v>
      </c>
      <c r="I54" s="341"/>
      <c r="J54" s="341"/>
      <c r="K54" s="360"/>
      <c r="L54" s="360"/>
      <c r="M54" s="39"/>
      <c r="N54" s="39"/>
    </row>
    <row r="55" spans="1:14" s="53" customFormat="1" ht="129.6" customHeight="1">
      <c r="A55" s="363"/>
      <c r="B55" s="79" t="s">
        <v>87</v>
      </c>
      <c r="C55" s="74"/>
      <c r="D55" s="343"/>
      <c r="E55" s="122" t="s">
        <v>73</v>
      </c>
      <c r="F55" s="181" t="s">
        <v>214</v>
      </c>
      <c r="G55" s="21">
        <v>1</v>
      </c>
      <c r="H55" s="21">
        <v>1</v>
      </c>
      <c r="I55" s="340"/>
      <c r="J55" s="340"/>
      <c r="K55" s="360"/>
      <c r="L55" s="360"/>
      <c r="M55" s="39"/>
      <c r="N55" s="39"/>
    </row>
    <row r="56" spans="1:14" s="53" customFormat="1" ht="99" customHeight="1">
      <c r="A56" s="363"/>
      <c r="B56" s="79" t="s">
        <v>87</v>
      </c>
      <c r="C56" s="69"/>
      <c r="D56" s="476" t="s">
        <v>215</v>
      </c>
      <c r="E56" s="122" t="s">
        <v>70</v>
      </c>
      <c r="F56" s="492" t="s">
        <v>216</v>
      </c>
      <c r="G56" s="21">
        <v>1</v>
      </c>
      <c r="H56" s="21">
        <v>1</v>
      </c>
      <c r="I56" s="338">
        <f>AVERAGE(IF(OR($G56="N/A",$H56="N/A"),3,$G56),IF(OR($G57="N/A",$H57="N/A"),3,$G57))</f>
        <v>1</v>
      </c>
      <c r="J56" s="338">
        <f>AVERAGE(IF(OR($G56="N/A",$H56="N/A"),3,$H56),IF(OR($G57="N/A",$H57="N/A"),3,$H57))</f>
        <v>1</v>
      </c>
      <c r="K56" s="360"/>
      <c r="L56" s="360"/>
      <c r="M56" s="39"/>
      <c r="N56" s="39"/>
    </row>
    <row r="57" spans="1:14" s="53" customFormat="1" ht="99" customHeight="1">
      <c r="A57" s="363"/>
      <c r="B57" s="79" t="s">
        <v>87</v>
      </c>
      <c r="C57" s="74"/>
      <c r="D57" s="367"/>
      <c r="E57" s="121" t="s">
        <v>73</v>
      </c>
      <c r="F57" s="181" t="s">
        <v>217</v>
      </c>
      <c r="G57" s="21">
        <v>1</v>
      </c>
      <c r="H57" s="21">
        <v>1</v>
      </c>
      <c r="I57" s="338"/>
      <c r="J57" s="338"/>
      <c r="K57" s="361"/>
      <c r="L57" s="361"/>
      <c r="M57" s="39"/>
      <c r="N57" s="39"/>
    </row>
  </sheetData>
  <sheetProtection algorithmName="SHA-512" hashValue="jUKx2MPa496pbXRjplBvbCnUoCvZ38sCb3pOWFjvWLv89GQOpy+v7I5Vrk0jiQPGHS3jrmnq4JNBDNMbCazrjw==" saltValue="BohOP/N8Fi2/WbRnLEOmXQ==" spinCount="100000" sheet="1" formatColumns="0" formatRows="0" insertColumns="0" insertRows="0" insertHyperlinks="0" sort="0" autoFilter="0" pivotTables="0"/>
  <autoFilter ref="A2:N57" xr:uid="{FA7079F6-CB49-47A8-A25A-3B781F9DA934}"/>
  <mergeCells count="52">
    <mergeCell ref="A3:A30"/>
    <mergeCell ref="D19:D30"/>
    <mergeCell ref="D17:D18"/>
    <mergeCell ref="A31:A45"/>
    <mergeCell ref="D44:D45"/>
    <mergeCell ref="D40:D42"/>
    <mergeCell ref="D31:D36"/>
    <mergeCell ref="D37:D38"/>
    <mergeCell ref="C52:C54"/>
    <mergeCell ref="A46:A57"/>
    <mergeCell ref="C39:C43"/>
    <mergeCell ref="C31:C38"/>
    <mergeCell ref="D47:D55"/>
    <mergeCell ref="D56:D57"/>
    <mergeCell ref="I37:I38"/>
    <mergeCell ref="M14:M15"/>
    <mergeCell ref="N14:N15"/>
    <mergeCell ref="K3:K30"/>
    <mergeCell ref="K31:K45"/>
    <mergeCell ref="J31:J36"/>
    <mergeCell ref="L31:L45"/>
    <mergeCell ref="J17:J18"/>
    <mergeCell ref="J19:J30"/>
    <mergeCell ref="J44:J45"/>
    <mergeCell ref="J37:J38"/>
    <mergeCell ref="J7:J11"/>
    <mergeCell ref="L3:L30"/>
    <mergeCell ref="I19:I30"/>
    <mergeCell ref="J12:J13"/>
    <mergeCell ref="J14:J15"/>
    <mergeCell ref="A1:B1"/>
    <mergeCell ref="K46:K57"/>
    <mergeCell ref="G1:N1"/>
    <mergeCell ref="D3:D6"/>
    <mergeCell ref="I3:I6"/>
    <mergeCell ref="J3:J6"/>
    <mergeCell ref="D7:D11"/>
    <mergeCell ref="I17:I18"/>
    <mergeCell ref="D14:D15"/>
    <mergeCell ref="I14:I15"/>
    <mergeCell ref="I7:I11"/>
    <mergeCell ref="D12:D13"/>
    <mergeCell ref="I12:I13"/>
    <mergeCell ref="L46:L57"/>
    <mergeCell ref="I31:I36"/>
    <mergeCell ref="I40:I42"/>
    <mergeCell ref="J40:J42"/>
    <mergeCell ref="I47:I55"/>
    <mergeCell ref="J47:J55"/>
    <mergeCell ref="I56:I57"/>
    <mergeCell ref="J56:J57"/>
    <mergeCell ref="I44:I45"/>
  </mergeCells>
  <conditionalFormatting sqref="G3:H57">
    <cfRule type="expression" dxfId="18" priority="1">
      <formula>AND(NA_Count&gt;5,COUNTIF($G3:$H3,"N/A")&gt;0)</formula>
    </cfRule>
  </conditionalFormatting>
  <dataValidations count="2">
    <dataValidation type="list" allowBlank="1" showInputMessage="1" showErrorMessage="1" sqref="G50:H54 G28:H40 G43:H43 G45:H48 G3:H12 G14:H18 G20:H23 G25:H25" xr:uid="{CC5DE964-C9BC-4EF0-AFE3-AF1419F6249C}">
      <formula1>"1,2,3,4,5,N/A"</formula1>
    </dataValidation>
    <dataValidation type="list" allowBlank="1" showInputMessage="1" showErrorMessage="1" sqref="G26:H27 G41:H42 G44:H44 G49:H49 G55:H57 G13:H13 G19:H19 G24:H24" xr:uid="{092A8F89-FA9E-46F9-BF2B-FEB37B593237}">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883A950-1DDC-41A6-9701-FF8415FFF3CE}">
          <x14:formula1>
            <xm:f>Sheet1!$D$2:$D$4</xm:f>
          </x14:formula1>
          <xm:sqref>E3:E57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R81"/>
  <sheetViews>
    <sheetView showGridLines="0" tabSelected="1" zoomScaleNormal="100" zoomScaleSheetLayoutView="50" workbookViewId="0">
      <pane ySplit="2" topLeftCell="A77" activePane="bottomLeft" state="frozen"/>
      <selection pane="bottomLeft" activeCell="G41" sqref="G41:H43"/>
    </sheetView>
  </sheetViews>
  <sheetFormatPr defaultColWidth="8.85546875" defaultRowHeight="15"/>
  <cols>
    <col min="1" max="1" width="30.28515625" customWidth="1"/>
    <col min="2" max="2" width="22.85546875" customWidth="1"/>
    <col min="3" max="3" width="17.28515625" customWidth="1"/>
    <col min="4" max="4" width="33.28515625" customWidth="1"/>
    <col min="5" max="5" width="17.42578125" customWidth="1"/>
    <col min="6" max="6" width="57.42578125" customWidth="1"/>
    <col min="7" max="7" width="13.28515625" customWidth="1"/>
    <col min="8" max="8" width="13.42578125" customWidth="1"/>
    <col min="9" max="12" width="15.7109375" style="6" customWidth="1"/>
    <col min="13" max="14" width="60.7109375" customWidth="1"/>
    <col min="15" max="18" width="8.85546875" style="53"/>
  </cols>
  <sheetData>
    <row r="1" spans="1:14" ht="28.5" customHeight="1">
      <c r="A1" s="331" t="s">
        <v>51</v>
      </c>
      <c r="B1" s="332"/>
      <c r="C1" s="54">
        <f>Introductie!Q4</f>
        <v>46107</v>
      </c>
      <c r="D1" s="176" t="s">
        <v>52</v>
      </c>
      <c r="E1" s="172"/>
      <c r="F1" s="54">
        <f>Introductie!T27</f>
        <v>46101</v>
      </c>
      <c r="G1" s="333" t="s">
        <v>53</v>
      </c>
      <c r="H1" s="334"/>
      <c r="I1" s="334"/>
      <c r="J1" s="334"/>
      <c r="K1" s="334"/>
      <c r="L1" s="334"/>
      <c r="M1" s="334"/>
      <c r="N1" s="335"/>
    </row>
    <row r="2" spans="1:14" ht="45.6" customHeight="1">
      <c r="A2" s="20" t="s">
        <v>54</v>
      </c>
      <c r="B2" s="94" t="s">
        <v>55</v>
      </c>
      <c r="C2" s="94" t="s">
        <v>56</v>
      </c>
      <c r="D2" s="94" t="s">
        <v>57</v>
      </c>
      <c r="E2" s="93" t="s">
        <v>58</v>
      </c>
      <c r="F2" s="93" t="s">
        <v>59</v>
      </c>
      <c r="G2" s="65" t="s">
        <v>60</v>
      </c>
      <c r="H2" s="65" t="s">
        <v>61</v>
      </c>
      <c r="I2" s="65" t="s">
        <v>62</v>
      </c>
      <c r="J2" s="65" t="s">
        <v>63</v>
      </c>
      <c r="K2" s="65" t="s">
        <v>64</v>
      </c>
      <c r="L2" s="65" t="s">
        <v>65</v>
      </c>
      <c r="M2" s="66" t="s">
        <v>66</v>
      </c>
      <c r="N2" s="66" t="s">
        <v>67</v>
      </c>
    </row>
    <row r="3" spans="1:14" ht="94.5" customHeight="1">
      <c r="A3" s="493" t="s">
        <v>218</v>
      </c>
      <c r="B3" s="67"/>
      <c r="C3" s="81" t="s">
        <v>56</v>
      </c>
      <c r="D3" s="476" t="s">
        <v>219</v>
      </c>
      <c r="E3" s="122" t="s">
        <v>76</v>
      </c>
      <c r="F3" s="200" t="s">
        <v>220</v>
      </c>
      <c r="G3" s="21">
        <v>1</v>
      </c>
      <c r="H3" s="21">
        <v>1</v>
      </c>
      <c r="I3" s="339">
        <f>AVERAGE(IF(OR($G3="N/A",$H3="N/A"),3,$G3),IF(OR($G4="N/A",$H4="N/A"),3,$G4),IF(OR($G5="N/A",$H5="N/A"),3,$G5),IF(OR($G6="N/A",$H6="N/A"),3,$G6),IF(OR($G7="N/A",$H7="N/A"),3,$G7))</f>
        <v>1</v>
      </c>
      <c r="J3" s="339">
        <f>AVERAGE(IF(OR($G3="N/A",$H3="N/A"),3,$H3),IF(OR($G4="N/A",$H4="N/A"),3,$H4),IF(OR($G5="N/A",$H5="N/A"),3,$H5),IF(OR($G6="N/A",$H6="N/A"),3,$H6),IF(OR($G7="N/A",$H7="N/A"),3,$H7))</f>
        <v>1</v>
      </c>
      <c r="K3" s="359">
        <f>AVERAGE(I3:I28)</f>
        <v>1</v>
      </c>
      <c r="L3" s="359">
        <f>AVERAGE(J3:J24)</f>
        <v>1</v>
      </c>
      <c r="M3" s="39"/>
      <c r="N3" s="39"/>
    </row>
    <row r="4" spans="1:14" ht="94.5" customHeight="1">
      <c r="A4" s="376"/>
      <c r="B4" s="70"/>
      <c r="C4" s="70"/>
      <c r="D4" s="342"/>
      <c r="E4" s="122" t="s">
        <v>70</v>
      </c>
      <c r="F4" s="469" t="s">
        <v>221</v>
      </c>
      <c r="G4" s="21">
        <v>1</v>
      </c>
      <c r="H4" s="21">
        <v>1</v>
      </c>
      <c r="I4" s="341"/>
      <c r="J4" s="341"/>
      <c r="K4" s="360"/>
      <c r="L4" s="360"/>
      <c r="M4" s="39"/>
      <c r="N4" s="39"/>
    </row>
    <row r="5" spans="1:14" ht="94.5" customHeight="1">
      <c r="A5" s="376"/>
      <c r="B5" s="70"/>
      <c r="C5" s="70"/>
      <c r="D5" s="342"/>
      <c r="E5" s="122" t="s">
        <v>73</v>
      </c>
      <c r="F5" s="190" t="s">
        <v>222</v>
      </c>
      <c r="G5" s="21">
        <v>1</v>
      </c>
      <c r="H5" s="21">
        <v>1</v>
      </c>
      <c r="I5" s="341"/>
      <c r="J5" s="341"/>
      <c r="K5" s="360"/>
      <c r="L5" s="360"/>
      <c r="M5" s="39"/>
      <c r="N5" s="39"/>
    </row>
    <row r="6" spans="1:14" ht="94.5" customHeight="1">
      <c r="A6" s="376"/>
      <c r="B6" s="70"/>
      <c r="C6" s="70"/>
      <c r="D6" s="342"/>
      <c r="E6" s="122" t="s">
        <v>73</v>
      </c>
      <c r="F6" s="180" t="s">
        <v>223</v>
      </c>
      <c r="G6" s="21">
        <v>1</v>
      </c>
      <c r="H6" s="21">
        <v>1</v>
      </c>
      <c r="I6" s="341"/>
      <c r="J6" s="341"/>
      <c r="K6" s="360"/>
      <c r="L6" s="360"/>
      <c r="M6" s="39"/>
      <c r="N6" s="39"/>
    </row>
    <row r="7" spans="1:14" ht="94.5" customHeight="1">
      <c r="A7" s="376"/>
      <c r="B7" s="70"/>
      <c r="C7" s="70"/>
      <c r="D7" s="343"/>
      <c r="E7" s="122" t="s">
        <v>73</v>
      </c>
      <c r="F7" s="185" t="s">
        <v>224</v>
      </c>
      <c r="G7" s="21">
        <v>1</v>
      </c>
      <c r="H7" s="21">
        <v>1</v>
      </c>
      <c r="I7" s="340"/>
      <c r="J7" s="340"/>
      <c r="K7" s="360"/>
      <c r="L7" s="360"/>
      <c r="M7" s="39"/>
      <c r="N7" s="39"/>
    </row>
    <row r="8" spans="1:14" ht="94.5" customHeight="1">
      <c r="A8" s="376"/>
      <c r="B8" s="70"/>
      <c r="C8" s="70"/>
      <c r="D8" s="494" t="s">
        <v>225</v>
      </c>
      <c r="E8" s="122" t="s">
        <v>70</v>
      </c>
      <c r="F8" s="201" t="s">
        <v>226</v>
      </c>
      <c r="G8" s="21">
        <v>1</v>
      </c>
      <c r="H8" s="21">
        <v>1</v>
      </c>
      <c r="I8" s="339">
        <f>AVERAGE(IF(OR($G8="N/A",$H8="N/A"),3,$G8),IF(OR($G9="N/A",$H9="N/A"),3,$G9))</f>
        <v>1</v>
      </c>
      <c r="J8" s="339">
        <f>AVERAGE(IF(OR($G8="N/A",$H8="N/A"),3,$H8),IF(OR($G9="N/A",$H9="N/A"),3,$H9))</f>
        <v>1</v>
      </c>
      <c r="K8" s="360"/>
      <c r="L8" s="360"/>
      <c r="M8" s="39"/>
      <c r="N8" s="39"/>
    </row>
    <row r="9" spans="1:14" ht="131.25" customHeight="1">
      <c r="A9" s="376"/>
      <c r="B9" s="70"/>
      <c r="C9" s="70"/>
      <c r="D9" s="381"/>
      <c r="E9" s="122" t="s">
        <v>73</v>
      </c>
      <c r="F9" s="197" t="s">
        <v>227</v>
      </c>
      <c r="G9" s="21">
        <v>1</v>
      </c>
      <c r="H9" s="21">
        <v>1</v>
      </c>
      <c r="I9" s="340"/>
      <c r="J9" s="340"/>
      <c r="K9" s="360"/>
      <c r="L9" s="360"/>
      <c r="M9" s="39"/>
      <c r="N9" s="39"/>
    </row>
    <row r="10" spans="1:14" ht="94.5" customHeight="1">
      <c r="A10" s="376"/>
      <c r="B10" s="70"/>
      <c r="C10" s="70"/>
      <c r="D10" s="494" t="s">
        <v>228</v>
      </c>
      <c r="E10" s="122" t="s">
        <v>76</v>
      </c>
      <c r="F10" s="466" t="s">
        <v>229</v>
      </c>
      <c r="G10" s="21">
        <v>1</v>
      </c>
      <c r="H10" s="21">
        <v>1</v>
      </c>
      <c r="I10" s="339">
        <f>AVERAGE(IF(OR($G10="N/A",$H10="N/A"),3,$G10),IF(OR($G11="N/A",$H11="N/A"),3,$G11),IF(OR($G12="N/A",$H12="N/A"),3,$G12),IF(OR($G13="N/A",$H13="N/A"),3,$G13),IF(OR($G14="N/A",$H14="N/A"),3,$G14))</f>
        <v>1</v>
      </c>
      <c r="J10" s="339">
        <f>AVERAGE(IF(OR($G10="N/A",$H10="N/A"),3,$H10),IF(OR($G11="N/A",$H11="N/A"),3,$H11),IF(OR($G12="N/A",$H12="N/A"),3,$H12),IF(OR($G13="N/A",$H13="N/A"),3,$H13),IF(OR($G14="N/A",$H14="N/A"),3,$H14))</f>
        <v>1</v>
      </c>
      <c r="K10" s="360"/>
      <c r="L10" s="360"/>
      <c r="M10" s="39"/>
      <c r="N10" s="39"/>
    </row>
    <row r="11" spans="1:14" ht="94.5" customHeight="1">
      <c r="A11" s="376"/>
      <c r="B11" s="70"/>
      <c r="C11" s="77" t="s">
        <v>56</v>
      </c>
      <c r="D11" s="382"/>
      <c r="E11" s="122" t="s">
        <v>76</v>
      </c>
      <c r="F11" s="202" t="s">
        <v>230</v>
      </c>
      <c r="G11" s="21">
        <v>1</v>
      </c>
      <c r="H11" s="21">
        <v>1</v>
      </c>
      <c r="I11" s="341"/>
      <c r="J11" s="341"/>
      <c r="K11" s="360"/>
      <c r="L11" s="360"/>
      <c r="M11" s="39"/>
      <c r="N11" s="39"/>
    </row>
    <row r="12" spans="1:14" ht="94.5" customHeight="1">
      <c r="A12" s="376"/>
      <c r="B12" s="70"/>
      <c r="C12" s="77" t="s">
        <v>56</v>
      </c>
      <c r="D12" s="382"/>
      <c r="E12" s="122" t="s">
        <v>70</v>
      </c>
      <c r="F12" s="203" t="s">
        <v>231</v>
      </c>
      <c r="G12" s="21">
        <v>1</v>
      </c>
      <c r="H12" s="21">
        <v>1</v>
      </c>
      <c r="I12" s="341"/>
      <c r="J12" s="341"/>
      <c r="K12" s="360"/>
      <c r="L12" s="360"/>
      <c r="M12" s="39"/>
      <c r="N12" s="39"/>
    </row>
    <row r="13" spans="1:14" ht="94.5" customHeight="1">
      <c r="A13" s="376"/>
      <c r="B13" s="70"/>
      <c r="C13" s="70"/>
      <c r="D13" s="382"/>
      <c r="E13" s="122" t="s">
        <v>73</v>
      </c>
      <c r="F13" s="495" t="s">
        <v>232</v>
      </c>
      <c r="G13" s="21">
        <v>1</v>
      </c>
      <c r="H13" s="21">
        <v>1</v>
      </c>
      <c r="I13" s="341"/>
      <c r="J13" s="341"/>
      <c r="K13" s="360"/>
      <c r="L13" s="360"/>
      <c r="M13" s="39"/>
      <c r="N13" s="39"/>
    </row>
    <row r="14" spans="1:14" ht="94.5" customHeight="1">
      <c r="A14" s="376"/>
      <c r="B14" s="70"/>
      <c r="C14" s="70"/>
      <c r="D14" s="381"/>
      <c r="E14" s="122" t="s">
        <v>73</v>
      </c>
      <c r="F14" s="482" t="s">
        <v>233</v>
      </c>
      <c r="G14" s="21">
        <v>1</v>
      </c>
      <c r="H14" s="21">
        <v>1</v>
      </c>
      <c r="I14" s="340"/>
      <c r="J14" s="340"/>
      <c r="K14" s="360"/>
      <c r="L14" s="360"/>
      <c r="M14" s="39"/>
      <c r="N14" s="39"/>
    </row>
    <row r="15" spans="1:14" ht="94.5" customHeight="1">
      <c r="A15" s="376"/>
      <c r="B15" s="70"/>
      <c r="C15" s="70"/>
      <c r="D15" s="177" t="s">
        <v>234</v>
      </c>
      <c r="E15" s="122" t="s">
        <v>73</v>
      </c>
      <c r="F15" s="244" t="s">
        <v>235</v>
      </c>
      <c r="G15" s="21">
        <v>1</v>
      </c>
      <c r="H15" s="21">
        <v>1</v>
      </c>
      <c r="I15" s="36">
        <f>IF(OR($G15="N/A",$H15="N/A"),3,$G15)</f>
        <v>1</v>
      </c>
      <c r="J15" s="36">
        <f>IF(OR($G15="N/A",$H15="N/A"),3,$H15)</f>
        <v>1</v>
      </c>
      <c r="K15" s="360"/>
      <c r="L15" s="360"/>
      <c r="M15" s="75"/>
      <c r="N15" s="75"/>
    </row>
    <row r="16" spans="1:14" s="53" customFormat="1" ht="94.5" customHeight="1">
      <c r="A16" s="376"/>
      <c r="B16" s="70"/>
      <c r="C16" s="77" t="s">
        <v>56</v>
      </c>
      <c r="D16" s="476" t="s">
        <v>236</v>
      </c>
      <c r="E16" s="122" t="s">
        <v>76</v>
      </c>
      <c r="F16" s="204" t="s">
        <v>237</v>
      </c>
      <c r="G16" s="21">
        <v>1</v>
      </c>
      <c r="H16" s="21">
        <v>1</v>
      </c>
      <c r="I16" s="339">
        <f>AVERAGE(IF(OR($G16="N/A",$H16="N/A"),3,$G16),IF(OR($G17="N/A",$H17="N/A"),3,$G17),IF(OR($G18="N/A",$H18="N/A"),3,$G18),IF(OR($G19="N/A",$H19="N/A"),3,$G19),IF(OR($G20="N/A",$H20="N/A"),3,$G20),IF(OR($G21="N/A",$H21="N/A"),3,$G21),IF(OR($G22="N/A",$H22="N/A"),3,$G22),IF(OR($G23="N/A",$H23="N/A"),3,$G23),IF(OR($G24="N/A",$H24="N/A"),3,$G24))</f>
        <v>1</v>
      </c>
      <c r="J16" s="339">
        <f>AVERAGE(IF(OR($G16="N/A",$H16="N/A"),3,$H16),IF(OR($G17="N/A",$H17="N/A"),3,$H17),IF(OR($G18="N/A",$H18="N/A"),3,$H18),IF(OR($G19="N/A",$H19="N/A"),3,$H19),IF(OR($G20="N/A",$H20="N/A"),3,$H20),IF(OR($G21="N/A",$H21="N/A"),3,$H21),IF(OR($G22="N/A",$H22="N/A"),3,$H22),IF(OR($G23="N/A",$H23="N/A"),3,$H23),IF(OR($G24="N/A",$H24="N/A"),3,$H24))</f>
        <v>1</v>
      </c>
      <c r="K16" s="360"/>
      <c r="L16" s="360"/>
      <c r="M16" s="39"/>
      <c r="N16" s="39"/>
    </row>
    <row r="17" spans="1:14" s="53" customFormat="1" ht="94.5" customHeight="1">
      <c r="A17" s="376"/>
      <c r="B17" s="70"/>
      <c r="C17" s="77" t="s">
        <v>56</v>
      </c>
      <c r="D17" s="342"/>
      <c r="E17" s="122" t="s">
        <v>76</v>
      </c>
      <c r="F17" s="202" t="s">
        <v>238</v>
      </c>
      <c r="G17" s="21">
        <v>1</v>
      </c>
      <c r="H17" s="21">
        <v>1</v>
      </c>
      <c r="I17" s="341"/>
      <c r="J17" s="341"/>
      <c r="K17" s="360"/>
      <c r="L17" s="360"/>
      <c r="M17" s="39"/>
      <c r="N17" s="39"/>
    </row>
    <row r="18" spans="1:14" s="53" customFormat="1" ht="94.5" customHeight="1">
      <c r="A18" s="376"/>
      <c r="B18" s="70"/>
      <c r="C18" s="77" t="s">
        <v>56</v>
      </c>
      <c r="D18" s="342"/>
      <c r="E18" s="122" t="s">
        <v>76</v>
      </c>
      <c r="F18" s="202" t="s">
        <v>239</v>
      </c>
      <c r="G18" s="21">
        <v>1</v>
      </c>
      <c r="H18" s="21">
        <v>1</v>
      </c>
      <c r="I18" s="341"/>
      <c r="J18" s="341"/>
      <c r="K18" s="360"/>
      <c r="L18" s="360"/>
      <c r="M18" s="39"/>
      <c r="N18" s="39"/>
    </row>
    <row r="19" spans="1:14" s="53" customFormat="1" ht="94.5" customHeight="1">
      <c r="A19" s="376"/>
      <c r="B19" s="70"/>
      <c r="C19" s="77" t="s">
        <v>56</v>
      </c>
      <c r="D19" s="342"/>
      <c r="E19" s="122" t="s">
        <v>76</v>
      </c>
      <c r="F19" s="164" t="s">
        <v>240</v>
      </c>
      <c r="G19" s="21">
        <v>1</v>
      </c>
      <c r="H19" s="21">
        <v>1</v>
      </c>
      <c r="I19" s="341"/>
      <c r="J19" s="341"/>
      <c r="K19" s="360"/>
      <c r="L19" s="360"/>
      <c r="M19" s="39"/>
      <c r="N19" s="39"/>
    </row>
    <row r="20" spans="1:14" s="53" customFormat="1" ht="101.25" customHeight="1">
      <c r="A20" s="376"/>
      <c r="B20" s="70"/>
      <c r="C20" s="70"/>
      <c r="D20" s="342"/>
      <c r="E20" s="122" t="s">
        <v>70</v>
      </c>
      <c r="F20" s="201" t="s">
        <v>241</v>
      </c>
      <c r="G20" s="21">
        <v>1</v>
      </c>
      <c r="H20" s="21">
        <v>1</v>
      </c>
      <c r="I20" s="341"/>
      <c r="J20" s="341"/>
      <c r="K20" s="360"/>
      <c r="L20" s="360"/>
      <c r="M20" s="39"/>
      <c r="N20" s="39"/>
    </row>
    <row r="21" spans="1:14" s="53" customFormat="1" ht="94.5" customHeight="1">
      <c r="A21" s="376"/>
      <c r="B21" s="70"/>
      <c r="C21" s="70"/>
      <c r="D21" s="342"/>
      <c r="E21" s="122" t="s">
        <v>70</v>
      </c>
      <c r="F21" s="205" t="s">
        <v>242</v>
      </c>
      <c r="G21" s="21">
        <v>1</v>
      </c>
      <c r="H21" s="21">
        <v>1</v>
      </c>
      <c r="I21" s="341"/>
      <c r="J21" s="341"/>
      <c r="K21" s="360"/>
      <c r="L21" s="360"/>
      <c r="M21" s="39"/>
      <c r="N21" s="39"/>
    </row>
    <row r="22" spans="1:14" s="53" customFormat="1" ht="94.5" customHeight="1">
      <c r="A22" s="376"/>
      <c r="B22" s="70"/>
      <c r="C22" s="70"/>
      <c r="D22" s="342"/>
      <c r="E22" s="122" t="s">
        <v>70</v>
      </c>
      <c r="F22" s="206" t="s">
        <v>243</v>
      </c>
      <c r="G22" s="21">
        <v>1</v>
      </c>
      <c r="H22" s="21">
        <v>1</v>
      </c>
      <c r="I22" s="341"/>
      <c r="J22" s="341"/>
      <c r="K22" s="360"/>
      <c r="L22" s="360"/>
      <c r="M22" s="39"/>
      <c r="N22" s="39"/>
    </row>
    <row r="23" spans="1:14" s="53" customFormat="1" ht="94.5" customHeight="1">
      <c r="A23" s="376"/>
      <c r="B23" s="70"/>
      <c r="C23" s="70"/>
      <c r="D23" s="342"/>
      <c r="E23" s="122" t="s">
        <v>73</v>
      </c>
      <c r="F23" s="207" t="s">
        <v>244</v>
      </c>
      <c r="G23" s="21">
        <v>1</v>
      </c>
      <c r="H23" s="21">
        <v>1</v>
      </c>
      <c r="I23" s="341"/>
      <c r="J23" s="341"/>
      <c r="K23" s="360"/>
      <c r="L23" s="360"/>
      <c r="M23" s="39"/>
      <c r="N23" s="39"/>
    </row>
    <row r="24" spans="1:14" s="53" customFormat="1" ht="94.5" customHeight="1">
      <c r="A24" s="376"/>
      <c r="B24" s="70"/>
      <c r="C24" s="70"/>
      <c r="D24" s="343"/>
      <c r="E24" s="122" t="s">
        <v>73</v>
      </c>
      <c r="F24" s="208" t="s">
        <v>245</v>
      </c>
      <c r="G24" s="21">
        <v>1</v>
      </c>
      <c r="H24" s="21">
        <v>1</v>
      </c>
      <c r="I24" s="340"/>
      <c r="J24" s="340"/>
      <c r="K24" s="360"/>
      <c r="L24" s="360"/>
      <c r="M24" s="39"/>
      <c r="N24" s="39"/>
    </row>
    <row r="25" spans="1:14" s="53" customFormat="1" ht="94.5" customHeight="1">
      <c r="A25" s="376"/>
      <c r="B25" s="70"/>
      <c r="C25" s="70"/>
      <c r="D25" s="476" t="s">
        <v>246</v>
      </c>
      <c r="E25" s="122" t="s">
        <v>76</v>
      </c>
      <c r="F25" s="484" t="s">
        <v>247</v>
      </c>
      <c r="G25" s="21">
        <v>1</v>
      </c>
      <c r="H25" s="21">
        <v>1</v>
      </c>
      <c r="I25" s="339">
        <f>AVERAGE(IF(OR($G25="N/A",$H25="N/A"),3,$G25),IF(OR($G26="N/A",$H26="N/A"),3,$G26),IF(OR($G27="N/A",$H27="N/A"),3,$G27),IF(OR($G28="N/A",$H28="N/A"),3,$G28))</f>
        <v>1</v>
      </c>
      <c r="J25" s="339">
        <f>AVERAGE(IF(OR($G25="N/A",$H25="N/A"),3,$H25),IF(OR($G26="N/A",$H26="N/A"),3,$H26),IF(OR($G27="N/A",$H27="N/A"),3,$H27),IF(OR($G28="N/A",$H28="N/A"),3,$H28))</f>
        <v>1</v>
      </c>
      <c r="K25" s="360"/>
      <c r="L25" s="360"/>
      <c r="M25" s="39"/>
      <c r="N25" s="39"/>
    </row>
    <row r="26" spans="1:14" s="53" customFormat="1" ht="94.5" customHeight="1">
      <c r="A26" s="376"/>
      <c r="B26" s="70"/>
      <c r="C26" s="70"/>
      <c r="D26" s="342"/>
      <c r="E26" s="122" t="s">
        <v>70</v>
      </c>
      <c r="F26" s="208" t="s">
        <v>248</v>
      </c>
      <c r="G26" s="21">
        <v>1</v>
      </c>
      <c r="H26" s="21">
        <v>1</v>
      </c>
      <c r="I26" s="341"/>
      <c r="J26" s="341"/>
      <c r="K26" s="360"/>
      <c r="L26" s="360"/>
      <c r="M26" s="39"/>
      <c r="N26" s="39"/>
    </row>
    <row r="27" spans="1:14" s="53" customFormat="1" ht="94.5" customHeight="1">
      <c r="A27" s="376"/>
      <c r="B27" s="70"/>
      <c r="C27" s="70"/>
      <c r="D27" s="342"/>
      <c r="E27" s="128" t="s">
        <v>73</v>
      </c>
      <c r="F27" s="209" t="s">
        <v>249</v>
      </c>
      <c r="G27" s="21">
        <v>1</v>
      </c>
      <c r="H27" s="21">
        <v>1</v>
      </c>
      <c r="I27" s="341"/>
      <c r="J27" s="341"/>
      <c r="K27" s="360"/>
      <c r="L27" s="360"/>
      <c r="M27" s="39"/>
      <c r="N27" s="39"/>
    </row>
    <row r="28" spans="1:14" s="53" customFormat="1" ht="94.5" customHeight="1">
      <c r="A28" s="377"/>
      <c r="B28" s="68"/>
      <c r="C28" s="70"/>
      <c r="D28" s="343"/>
      <c r="E28" s="122" t="s">
        <v>73</v>
      </c>
      <c r="F28" s="206" t="s">
        <v>250</v>
      </c>
      <c r="G28" s="21">
        <v>1</v>
      </c>
      <c r="H28" s="21">
        <v>1</v>
      </c>
      <c r="I28" s="340"/>
      <c r="J28" s="340"/>
      <c r="K28" s="361"/>
      <c r="L28" s="361"/>
      <c r="M28" s="39"/>
      <c r="N28" s="39"/>
    </row>
    <row r="29" spans="1:14" s="53" customFormat="1" ht="94.5" customHeight="1">
      <c r="A29" s="493" t="s">
        <v>251</v>
      </c>
      <c r="B29" s="70"/>
      <c r="C29" s="67"/>
      <c r="D29" s="476" t="s">
        <v>252</v>
      </c>
      <c r="E29" s="122" t="s">
        <v>76</v>
      </c>
      <c r="F29" s="496" t="s">
        <v>253</v>
      </c>
      <c r="G29" s="21">
        <v>1</v>
      </c>
      <c r="H29" s="21">
        <v>1</v>
      </c>
      <c r="I29" s="339">
        <f>AVERAGE(IF(OR($G29="N/A",$H29="N/A"),3,$G29),IF(OR($G30="N/A",$H30="N/A"),3,$G30),IF(OR($G31="N/A",$H31="N/A"),3,$G31),IF(OR($G32="N/A",$H32="N/A"),3,$G32))</f>
        <v>1</v>
      </c>
      <c r="J29" s="339">
        <f>AVERAGE(IF(OR($G29="N/A",$H29="N/A"),3,$H29),IF(OR($G30="N/A",$H30="N/A"),3,$H30),IF(OR($G31="N/A",$H31="N/A"),3,$H31),IF(OR($G32="N/A",$H32="N/A"),3,$H32))</f>
        <v>1</v>
      </c>
      <c r="K29" s="359">
        <f>AVERAGE(I29:I35)</f>
        <v>1</v>
      </c>
      <c r="L29" s="359">
        <f>AVERAGE(J29:J35)</f>
        <v>1</v>
      </c>
      <c r="M29" s="39"/>
      <c r="N29" s="39"/>
    </row>
    <row r="30" spans="1:14" s="53" customFormat="1" ht="94.5" customHeight="1">
      <c r="A30" s="378"/>
      <c r="B30" s="70"/>
      <c r="C30" s="70"/>
      <c r="D30" s="342"/>
      <c r="E30" s="122" t="s">
        <v>70</v>
      </c>
      <c r="F30" s="497" t="s">
        <v>254</v>
      </c>
      <c r="G30" s="21">
        <v>1</v>
      </c>
      <c r="H30" s="21">
        <v>1</v>
      </c>
      <c r="I30" s="341"/>
      <c r="J30" s="341"/>
      <c r="K30" s="360"/>
      <c r="L30" s="360"/>
      <c r="M30" s="39"/>
      <c r="N30" s="39"/>
    </row>
    <row r="31" spans="1:14" s="53" customFormat="1" ht="94.5" customHeight="1">
      <c r="A31" s="378"/>
      <c r="B31" s="70"/>
      <c r="C31" s="70"/>
      <c r="D31" s="342"/>
      <c r="E31" s="122" t="s">
        <v>70</v>
      </c>
      <c r="F31" s="498" t="s">
        <v>255</v>
      </c>
      <c r="G31" s="21">
        <v>1</v>
      </c>
      <c r="H31" s="21">
        <v>1</v>
      </c>
      <c r="I31" s="341"/>
      <c r="J31" s="341"/>
      <c r="K31" s="360"/>
      <c r="L31" s="360"/>
      <c r="M31" s="39"/>
      <c r="N31" s="39"/>
    </row>
    <row r="32" spans="1:14" s="53" customFormat="1" ht="94.5" customHeight="1">
      <c r="A32" s="378"/>
      <c r="B32" s="70"/>
      <c r="C32" s="70"/>
      <c r="D32" s="343"/>
      <c r="E32" s="122" t="s">
        <v>73</v>
      </c>
      <c r="F32" s="499" t="s">
        <v>256</v>
      </c>
      <c r="G32" s="21">
        <v>1</v>
      </c>
      <c r="H32" s="21">
        <v>1</v>
      </c>
      <c r="I32" s="340"/>
      <c r="J32" s="340"/>
      <c r="K32" s="369"/>
      <c r="L32" s="369"/>
      <c r="M32" s="39"/>
      <c r="N32" s="39"/>
    </row>
    <row r="33" spans="1:14" s="53" customFormat="1" ht="94.5" customHeight="1">
      <c r="A33" s="378"/>
      <c r="B33" s="70"/>
      <c r="C33" s="70"/>
      <c r="D33" s="476" t="s">
        <v>257</v>
      </c>
      <c r="E33" s="122" t="s">
        <v>70</v>
      </c>
      <c r="F33" s="179" t="s">
        <v>258</v>
      </c>
      <c r="G33" s="21">
        <v>1</v>
      </c>
      <c r="H33" s="21">
        <v>1</v>
      </c>
      <c r="I33" s="339">
        <f>AVERAGE(IF(OR($G33="N/A",$H33="N/A"),3,$G33),IF(OR($G34="N/A",$H34="N/A"),3,$G34),IF(OR($G35="N/A",$H35="N/A"),3,$G35))</f>
        <v>1</v>
      </c>
      <c r="J33" s="339">
        <f>AVERAGE(IF(OR($G33="N/A",$H33="N/A"),3,$H33),IF(OR($G34="N/A",$H34="N/A"),3,$H34),IF(OR($G35="N/A",$H35="N/A"),3,$H35))</f>
        <v>1</v>
      </c>
      <c r="K33" s="360"/>
      <c r="L33" s="360"/>
      <c r="M33" s="39"/>
      <c r="N33" s="39"/>
    </row>
    <row r="34" spans="1:14" s="53" customFormat="1" ht="94.5" customHeight="1">
      <c r="A34" s="378"/>
      <c r="B34" s="70"/>
      <c r="C34" s="70"/>
      <c r="D34" s="342"/>
      <c r="E34" s="122" t="s">
        <v>70</v>
      </c>
      <c r="F34" s="500" t="s">
        <v>259</v>
      </c>
      <c r="G34" s="21">
        <v>1</v>
      </c>
      <c r="H34" s="21">
        <v>1</v>
      </c>
      <c r="I34" s="341"/>
      <c r="J34" s="341"/>
      <c r="K34" s="360"/>
      <c r="L34" s="360"/>
      <c r="M34" s="39"/>
      <c r="N34" s="39"/>
    </row>
    <row r="35" spans="1:14" s="53" customFormat="1" ht="94.5" customHeight="1">
      <c r="A35" s="379"/>
      <c r="B35" s="68"/>
      <c r="C35" s="68"/>
      <c r="D35" s="343"/>
      <c r="E35" s="122" t="s">
        <v>70</v>
      </c>
      <c r="F35" s="197" t="s">
        <v>260</v>
      </c>
      <c r="G35" s="21">
        <v>1</v>
      </c>
      <c r="H35" s="21">
        <v>1</v>
      </c>
      <c r="I35" s="340"/>
      <c r="J35" s="340"/>
      <c r="K35" s="361"/>
      <c r="L35" s="361"/>
      <c r="M35" s="39"/>
      <c r="N35" s="39"/>
    </row>
    <row r="36" spans="1:14" s="53" customFormat="1" ht="94.5" customHeight="1">
      <c r="A36" s="493" t="s">
        <v>261</v>
      </c>
      <c r="B36" s="70"/>
      <c r="C36" s="70"/>
      <c r="D36" s="380" t="s">
        <v>262</v>
      </c>
      <c r="E36" s="122" t="s">
        <v>70</v>
      </c>
      <c r="F36" s="179" t="s">
        <v>263</v>
      </c>
      <c r="G36" s="21">
        <v>1</v>
      </c>
      <c r="H36" s="21">
        <v>1</v>
      </c>
      <c r="I36" s="339">
        <f>AVERAGE(IF(OR($G36="N/A",$H36="N/A"),3,$G36),IF(OR($G37="N/A",$H37="N/A"),3,$G37),IF(OR($G38="N/A",$H38="N/A"),3,$G38),IF(OR($G39="N/A",$H39="N/A"),3,$G39),IF(OR($G40="N/A",$H40="N/A"),3,$G40),IF(OR($G41="N/A",$H41="N/A"),3,$G41),IF(OR($G42="N/A",$H42="N/A"),3,$G42))</f>
        <v>1</v>
      </c>
      <c r="J36" s="339">
        <f>AVERAGE(IF(OR($G36="N/A",$H36="N/A"),3,$H36),IF(OR($G37="N/A",$H37="N/A"),3,$H37),IF(OR($G38="N/A",$H38="N/A"),3,$H38),IF(OR($G39="N/A",$H39="N/A"),3,$H39),IF(OR($G40="N/A",$H40="N/A"),3,$H40),IF(OR($G41="N/A",$H41="N/A"),3,$H41),IF(OR($G42="N/A",$H42="N/A"),3,$H42))</f>
        <v>1</v>
      </c>
      <c r="K36" s="359">
        <f>AVERAGE(I36:I50)</f>
        <v>1</v>
      </c>
      <c r="L36" s="359">
        <f>AVERAGE(J36:J50)</f>
        <v>1</v>
      </c>
      <c r="M36" s="39"/>
      <c r="N36" s="39"/>
    </row>
    <row r="37" spans="1:14" s="53" customFormat="1" ht="94.5" customHeight="1">
      <c r="A37" s="378"/>
      <c r="B37" s="70"/>
      <c r="C37" s="70"/>
      <c r="D37" s="342"/>
      <c r="E37" s="122" t="s">
        <v>73</v>
      </c>
      <c r="F37" s="501" t="s">
        <v>264</v>
      </c>
      <c r="G37" s="21">
        <v>1</v>
      </c>
      <c r="H37" s="21">
        <v>1</v>
      </c>
      <c r="I37" s="341"/>
      <c r="J37" s="341"/>
      <c r="K37" s="359"/>
      <c r="L37" s="359"/>
      <c r="M37" s="39"/>
      <c r="N37" s="39"/>
    </row>
    <row r="38" spans="1:14" s="53" customFormat="1" ht="94.5" customHeight="1">
      <c r="A38" s="378"/>
      <c r="B38" s="70"/>
      <c r="C38" s="70"/>
      <c r="D38" s="342"/>
      <c r="E38" s="122" t="s">
        <v>73</v>
      </c>
      <c r="F38" s="502" t="s">
        <v>265</v>
      </c>
      <c r="G38" s="21">
        <v>1</v>
      </c>
      <c r="H38" s="21">
        <v>1</v>
      </c>
      <c r="I38" s="341"/>
      <c r="J38" s="341"/>
      <c r="K38" s="361"/>
      <c r="L38" s="361"/>
      <c r="M38" s="39"/>
      <c r="N38" s="39"/>
    </row>
    <row r="39" spans="1:14" s="53" customFormat="1" ht="94.5" customHeight="1">
      <c r="A39" s="378"/>
      <c r="B39" s="70"/>
      <c r="C39" s="70"/>
      <c r="D39" s="342"/>
      <c r="E39" s="122" t="s">
        <v>70</v>
      </c>
      <c r="F39" s="180" t="s">
        <v>266</v>
      </c>
      <c r="G39" s="21">
        <v>1</v>
      </c>
      <c r="H39" s="21">
        <v>1</v>
      </c>
      <c r="I39" s="341"/>
      <c r="J39" s="341"/>
      <c r="K39" s="360"/>
      <c r="L39" s="360"/>
      <c r="M39" s="39"/>
      <c r="N39" s="39"/>
    </row>
    <row r="40" spans="1:14" s="53" customFormat="1" ht="94.5" customHeight="1">
      <c r="A40" s="378"/>
      <c r="B40" s="70"/>
      <c r="C40" s="70"/>
      <c r="D40" s="342"/>
      <c r="E40" s="122" t="s">
        <v>70</v>
      </c>
      <c r="F40" s="468" t="s">
        <v>267</v>
      </c>
      <c r="G40" s="21">
        <v>1</v>
      </c>
      <c r="H40" s="21">
        <v>1</v>
      </c>
      <c r="I40" s="341"/>
      <c r="J40" s="341"/>
      <c r="K40" s="360"/>
      <c r="L40" s="360"/>
      <c r="M40" s="39"/>
      <c r="N40" s="39"/>
    </row>
    <row r="41" spans="1:14" s="53" customFormat="1" ht="94.5" customHeight="1">
      <c r="A41" s="378"/>
      <c r="B41" s="70"/>
      <c r="C41" s="70"/>
      <c r="D41" s="342"/>
      <c r="E41" s="122" t="s">
        <v>73</v>
      </c>
      <c r="F41" s="501" t="s">
        <v>268</v>
      </c>
      <c r="G41" s="21">
        <v>1</v>
      </c>
      <c r="H41" s="21">
        <v>1</v>
      </c>
      <c r="I41" s="341"/>
      <c r="J41" s="341"/>
      <c r="K41" s="369"/>
      <c r="L41" s="369"/>
      <c r="M41" s="39"/>
      <c r="N41" s="39"/>
    </row>
    <row r="42" spans="1:14" s="53" customFormat="1" ht="94.5" customHeight="1">
      <c r="A42" s="378"/>
      <c r="B42" s="70"/>
      <c r="C42" s="70"/>
      <c r="D42" s="343"/>
      <c r="E42" s="122" t="s">
        <v>76</v>
      </c>
      <c r="F42" s="469" t="s">
        <v>269</v>
      </c>
      <c r="G42" s="21">
        <v>1</v>
      </c>
      <c r="H42" s="21">
        <v>1</v>
      </c>
      <c r="I42" s="340"/>
      <c r="J42" s="340"/>
      <c r="K42" s="360"/>
      <c r="L42" s="360"/>
      <c r="M42" s="39"/>
      <c r="N42" s="39"/>
    </row>
    <row r="43" spans="1:14" s="53" customFormat="1" ht="94.5" customHeight="1">
      <c r="A43" s="378"/>
      <c r="B43" s="70"/>
      <c r="C43" s="77" t="s">
        <v>56</v>
      </c>
      <c r="D43" s="476" t="s">
        <v>270</v>
      </c>
      <c r="E43" s="122" t="s">
        <v>73</v>
      </c>
      <c r="F43" s="183" t="s">
        <v>271</v>
      </c>
      <c r="G43" s="21">
        <v>1</v>
      </c>
      <c r="H43" s="21">
        <v>1</v>
      </c>
      <c r="I43" s="339">
        <f>AVERAGE(IF(OR($G43="N/A",$H43="N/A"),3,$G43),IF(OR($G44="N/A",$H44="N/A"),3,$G44))</f>
        <v>1</v>
      </c>
      <c r="J43" s="339">
        <f>AVERAGE(IF(OR($G43="N/A",$H43="N/A"),3,$H43),IF(OR($G44="N/A",$H44="N/A"),3,$H44))</f>
        <v>1</v>
      </c>
      <c r="K43" s="359"/>
      <c r="L43" s="359"/>
      <c r="M43" s="39"/>
      <c r="N43" s="39"/>
    </row>
    <row r="44" spans="1:14" s="53" customFormat="1" ht="94.5" customHeight="1">
      <c r="A44" s="378"/>
      <c r="B44" s="70"/>
      <c r="C44" s="70"/>
      <c r="D44" s="343"/>
      <c r="E44" s="122" t="s">
        <v>73</v>
      </c>
      <c r="F44" s="469" t="s">
        <v>272</v>
      </c>
      <c r="G44" s="21">
        <v>1</v>
      </c>
      <c r="H44" s="21">
        <v>1</v>
      </c>
      <c r="I44" s="340"/>
      <c r="J44" s="340"/>
      <c r="K44" s="360"/>
      <c r="L44" s="360"/>
      <c r="M44" s="39"/>
      <c r="N44" s="39"/>
    </row>
    <row r="45" spans="1:14" s="53" customFormat="1" ht="94.5" customHeight="1">
      <c r="A45" s="378"/>
      <c r="B45" s="80"/>
      <c r="C45" s="68"/>
      <c r="D45" s="244" t="s">
        <v>273</v>
      </c>
      <c r="E45" s="122" t="s">
        <v>73</v>
      </c>
      <c r="F45" s="491" t="s">
        <v>274</v>
      </c>
      <c r="G45" s="21">
        <v>1</v>
      </c>
      <c r="H45" s="21">
        <v>1</v>
      </c>
      <c r="I45" s="36">
        <f>IF(OR($G45="N/A",$H45="N/A"),3,$G45)</f>
        <v>1</v>
      </c>
      <c r="J45" s="36">
        <f>IF(OR($G45="N/A",$H45="N/A"),3,$H45)</f>
        <v>1</v>
      </c>
      <c r="K45" s="361"/>
      <c r="L45" s="361"/>
      <c r="M45" s="39"/>
      <c r="N45" s="39"/>
    </row>
    <row r="46" spans="1:14" s="53" customFormat="1" ht="94.5" customHeight="1">
      <c r="A46" s="378"/>
      <c r="B46" s="70"/>
      <c r="C46" s="77" t="s">
        <v>56</v>
      </c>
      <c r="D46" s="476" t="s">
        <v>275</v>
      </c>
      <c r="E46" s="122" t="s">
        <v>76</v>
      </c>
      <c r="F46" s="210" t="s">
        <v>276</v>
      </c>
      <c r="G46" s="21">
        <v>1</v>
      </c>
      <c r="H46" s="21">
        <v>1</v>
      </c>
      <c r="I46" s="339">
        <f>AVERAGE(IF(OR($G46="N/A",$H46="N/A"),3,$G46),IF(OR($G47="N/A",$H47="N/A"),3,$G47),IF(OR($G48="N/A",$H48="N/A"),3,$G48),IF(OR($G49="N/A",$H49="N/A"),3,$G49),IF(OR($G50="N/A",$H50="N/A"),3,$G50))</f>
        <v>1</v>
      </c>
      <c r="J46" s="339">
        <f>AVERAGE(IF(OR($G46="N/A",$H46="N/A"),3,$H46),IF(OR($G47="N/A",$H47="N/A"),3,$H47),IF(OR($G48="N/A",$H48="N/A"),3,$H48),IF(OR($G49="N/A",$H49="N/A"),3,$H49),IF(OR($G50="N/A",$H50="N/A"),3,$H50))</f>
        <v>1</v>
      </c>
      <c r="K46" s="360"/>
      <c r="L46" s="360"/>
      <c r="M46" s="39"/>
      <c r="N46" s="39"/>
    </row>
    <row r="47" spans="1:14" s="53" customFormat="1" ht="94.5" customHeight="1">
      <c r="A47" s="378"/>
      <c r="B47" s="70"/>
      <c r="C47" s="82"/>
      <c r="D47" s="342"/>
      <c r="E47" s="122" t="s">
        <v>70</v>
      </c>
      <c r="F47" s="211" t="s">
        <v>277</v>
      </c>
      <c r="G47" s="21">
        <v>1</v>
      </c>
      <c r="H47" s="21">
        <v>1</v>
      </c>
      <c r="I47" s="341"/>
      <c r="J47" s="341"/>
      <c r="K47" s="360"/>
      <c r="L47" s="360"/>
      <c r="M47" s="39"/>
      <c r="N47" s="39"/>
    </row>
    <row r="48" spans="1:14" s="53" customFormat="1" ht="94.5" customHeight="1">
      <c r="A48" s="378"/>
      <c r="B48" s="82"/>
      <c r="C48" s="82"/>
      <c r="D48" s="342"/>
      <c r="E48" s="122" t="s">
        <v>70</v>
      </c>
      <c r="F48" s="212" t="s">
        <v>278</v>
      </c>
      <c r="G48" s="21">
        <v>1</v>
      </c>
      <c r="H48" s="21">
        <v>1</v>
      </c>
      <c r="I48" s="341"/>
      <c r="J48" s="341"/>
      <c r="K48" s="360"/>
      <c r="L48" s="360"/>
      <c r="M48" s="39"/>
      <c r="N48" s="39"/>
    </row>
    <row r="49" spans="1:14" s="53" customFormat="1" ht="94.5" customHeight="1">
      <c r="A49" s="378"/>
      <c r="B49" s="82"/>
      <c r="C49" s="82"/>
      <c r="D49" s="342"/>
      <c r="E49" s="122" t="s">
        <v>73</v>
      </c>
      <c r="F49" s="503" t="s">
        <v>279</v>
      </c>
      <c r="G49" s="21">
        <v>1</v>
      </c>
      <c r="H49" s="21">
        <v>1</v>
      </c>
      <c r="I49" s="341"/>
      <c r="J49" s="341"/>
      <c r="K49" s="359"/>
      <c r="L49" s="359"/>
      <c r="M49" s="39"/>
      <c r="N49" s="39"/>
    </row>
    <row r="50" spans="1:14" s="53" customFormat="1" ht="94.5" customHeight="1">
      <c r="A50" s="379"/>
      <c r="B50" s="87"/>
      <c r="C50" s="87"/>
      <c r="D50" s="343"/>
      <c r="E50" s="122" t="s">
        <v>73</v>
      </c>
      <c r="F50" s="212" t="s">
        <v>280</v>
      </c>
      <c r="G50" s="21">
        <v>1</v>
      </c>
      <c r="H50" s="21">
        <v>1</v>
      </c>
      <c r="I50" s="340"/>
      <c r="J50" s="340"/>
      <c r="K50" s="361"/>
      <c r="L50" s="361"/>
      <c r="M50" s="39"/>
      <c r="N50" s="39"/>
    </row>
    <row r="51" spans="1:14" s="53" customFormat="1" ht="94.5" customHeight="1">
      <c r="A51" s="372" t="s">
        <v>281</v>
      </c>
      <c r="B51" s="83"/>
      <c r="C51" s="77" t="s">
        <v>56</v>
      </c>
      <c r="D51" s="504" t="s">
        <v>282</v>
      </c>
      <c r="E51" s="122" t="s">
        <v>70</v>
      </c>
      <c r="F51" s="200" t="s">
        <v>283</v>
      </c>
      <c r="G51" s="21">
        <v>1</v>
      </c>
      <c r="H51" s="21">
        <v>1</v>
      </c>
      <c r="I51" s="339">
        <f>AVERAGE(IF(OR($G51="N/A",$H51="N/A"),3,$G51),IF(OR($G52="N/A",$H52="N/A"),3,$G52),IF(OR($G53="N/A",$H53="N/A"),3,$G53),IF(OR($G54="N/A",$H54="N/A"),3,$G54),IF(OR($G55="N/A",$H55="N/A"),3,$G55))</f>
        <v>1</v>
      </c>
      <c r="J51" s="339">
        <f>AVERAGE(IF(OR($G51="N/A",$H51="N/A"),3,$H51),IF(OR($G52="N/A",$H52="N/A"),3,$H52),IF(OR($G53="N/A",$H53="N/A"),3,$H53),IF(OR($G54="N/A",$H54="N/A"),3,$H54),IF(OR($G55="N/A",$H55="N/A"),3,$H55))</f>
        <v>1</v>
      </c>
      <c r="K51" s="360">
        <f>AVERAGE(I51:I68)</f>
        <v>1</v>
      </c>
      <c r="L51" s="360">
        <f>AVERAGE(J51:J68)</f>
        <v>1</v>
      </c>
      <c r="M51" s="39"/>
      <c r="N51" s="39"/>
    </row>
    <row r="52" spans="1:14" s="53" customFormat="1" ht="94.5" customHeight="1">
      <c r="A52" s="373"/>
      <c r="B52" s="82"/>
      <c r="C52" s="82"/>
      <c r="D52" s="384"/>
      <c r="E52" s="122" t="s">
        <v>73</v>
      </c>
      <c r="F52" s="163" t="s">
        <v>284</v>
      </c>
      <c r="G52" s="21">
        <v>1</v>
      </c>
      <c r="H52" s="21">
        <v>1</v>
      </c>
      <c r="I52" s="341"/>
      <c r="J52" s="341"/>
      <c r="K52" s="360"/>
      <c r="L52" s="360"/>
      <c r="M52" s="39"/>
      <c r="N52" s="39"/>
    </row>
    <row r="53" spans="1:14" s="53" customFormat="1" ht="94.5" customHeight="1">
      <c r="A53" s="373"/>
      <c r="B53" s="82"/>
      <c r="C53" s="82"/>
      <c r="D53" s="384"/>
      <c r="E53" s="122" t="s">
        <v>73</v>
      </c>
      <c r="F53" s="213" t="s">
        <v>285</v>
      </c>
      <c r="G53" s="21">
        <v>1</v>
      </c>
      <c r="H53" s="21">
        <v>1</v>
      </c>
      <c r="I53" s="341"/>
      <c r="J53" s="341"/>
      <c r="K53" s="360"/>
      <c r="L53" s="360"/>
      <c r="M53" s="39"/>
      <c r="N53" s="39"/>
    </row>
    <row r="54" spans="1:14" s="53" customFormat="1" ht="94.5" customHeight="1">
      <c r="A54" s="373"/>
      <c r="B54" s="84"/>
      <c r="C54" s="383"/>
      <c r="D54" s="384"/>
      <c r="E54" s="122" t="s">
        <v>73</v>
      </c>
      <c r="F54" s="211" t="s">
        <v>286</v>
      </c>
      <c r="G54" s="21">
        <v>1</v>
      </c>
      <c r="H54" s="21">
        <v>1</v>
      </c>
      <c r="I54" s="341"/>
      <c r="J54" s="341"/>
      <c r="K54" s="360"/>
      <c r="L54" s="360"/>
      <c r="M54" s="39"/>
      <c r="N54" s="39"/>
    </row>
    <row r="55" spans="1:14" s="53" customFormat="1" ht="94.5" customHeight="1">
      <c r="A55" s="373"/>
      <c r="B55" s="84"/>
      <c r="C55" s="383"/>
      <c r="D55" s="385"/>
      <c r="E55" s="122" t="s">
        <v>73</v>
      </c>
      <c r="F55" s="212" t="s">
        <v>287</v>
      </c>
      <c r="G55" s="21">
        <v>1</v>
      </c>
      <c r="H55" s="21">
        <v>1</v>
      </c>
      <c r="I55" s="340"/>
      <c r="J55" s="340"/>
      <c r="K55" s="360"/>
      <c r="L55" s="360"/>
      <c r="M55" s="39"/>
      <c r="N55" s="39"/>
    </row>
    <row r="56" spans="1:14" s="53" customFormat="1" ht="94.5" customHeight="1">
      <c r="A56" s="373"/>
      <c r="B56" s="84"/>
      <c r="C56" s="383"/>
      <c r="D56" s="505" t="s">
        <v>288</v>
      </c>
      <c r="E56" s="122" t="s">
        <v>70</v>
      </c>
      <c r="F56" s="214" t="s">
        <v>289</v>
      </c>
      <c r="G56" s="21">
        <v>1</v>
      </c>
      <c r="H56" s="21">
        <v>1</v>
      </c>
      <c r="I56" s="36">
        <f>IF(OR($G56="N/A",$H56="N/A"),3,$G56)</f>
        <v>1</v>
      </c>
      <c r="J56" s="36">
        <f>IF(OR($G56="N/A",$H56="N/A"),3,$H56)</f>
        <v>1</v>
      </c>
      <c r="K56" s="360"/>
      <c r="L56" s="360"/>
      <c r="M56" s="39"/>
      <c r="N56" s="39"/>
    </row>
    <row r="57" spans="1:14" s="53" customFormat="1" ht="94.5" customHeight="1">
      <c r="A57" s="373"/>
      <c r="B57" s="83"/>
      <c r="C57" s="85"/>
      <c r="D57" s="245" t="s">
        <v>290</v>
      </c>
      <c r="E57" s="122" t="s">
        <v>70</v>
      </c>
      <c r="F57" s="214" t="s">
        <v>291</v>
      </c>
      <c r="G57" s="21">
        <v>1</v>
      </c>
      <c r="H57" s="21">
        <v>1</v>
      </c>
      <c r="I57" s="36">
        <f>IF(OR($G57="N/A",$H57="N/A"),3,$G57)</f>
        <v>1</v>
      </c>
      <c r="J57" s="36">
        <f>IF(OR($G57="N/A",$H57="N/A"),3,$H57)</f>
        <v>1</v>
      </c>
      <c r="K57" s="360"/>
      <c r="L57" s="360"/>
      <c r="M57" s="39"/>
      <c r="N57" s="39"/>
    </row>
    <row r="58" spans="1:14" s="53" customFormat="1" ht="94.5" customHeight="1">
      <c r="A58" s="373"/>
      <c r="B58" s="83" t="s">
        <v>292</v>
      </c>
      <c r="C58" s="77" t="s">
        <v>56</v>
      </c>
      <c r="D58" s="506" t="s">
        <v>293</v>
      </c>
      <c r="E58" s="122" t="s">
        <v>76</v>
      </c>
      <c r="F58" s="507" t="s">
        <v>294</v>
      </c>
      <c r="G58" s="21">
        <v>1</v>
      </c>
      <c r="H58" s="21">
        <v>1</v>
      </c>
      <c r="I58" s="339">
        <f>AVERAGE(IF(OR($G58="N/A",$H58="N/A"),3,$G58),IF(OR($G59="N/A",$H59="N/A"),3,$G59),IF(OR($G60="N/A",$H60="N/A"),3,$G60),IF(OR($G61="N/A",$H61="N/A"),3,$G61),IF(OR($G62="N/A",$H62="N/A"),3,$G62))</f>
        <v>1</v>
      </c>
      <c r="J58" s="339">
        <f>AVERAGE(IF(OR($G58="N/A",$H58="N/A"),3,$H58),IF(OR($G59="N/A",$H59="N/A"),3,$H59),IF(OR($G60="N/A",$H60="N/A"),3,$H60),IF(OR($G61="N/A",$H61="N/A"),3,$H61),IF(OR($G62="N/A",$H62="N/A"),3,$H62))</f>
        <v>1</v>
      </c>
      <c r="K58" s="360"/>
      <c r="L58" s="360"/>
      <c r="M58" s="39"/>
      <c r="N58" s="39"/>
    </row>
    <row r="59" spans="1:14" s="53" customFormat="1" ht="94.5" customHeight="1">
      <c r="A59" s="373"/>
      <c r="B59" s="83"/>
      <c r="C59" s="109"/>
      <c r="D59" s="374"/>
      <c r="E59" s="122" t="s">
        <v>70</v>
      </c>
      <c r="F59" s="215" t="s">
        <v>295</v>
      </c>
      <c r="G59" s="21">
        <v>1</v>
      </c>
      <c r="H59" s="21">
        <v>1</v>
      </c>
      <c r="I59" s="341"/>
      <c r="J59" s="341"/>
      <c r="K59" s="360"/>
      <c r="L59" s="360"/>
      <c r="M59" s="39"/>
      <c r="N59" s="39"/>
    </row>
    <row r="60" spans="1:14" s="53" customFormat="1" ht="94.5" customHeight="1">
      <c r="A60" s="373"/>
      <c r="B60" s="83"/>
      <c r="C60" s="109"/>
      <c r="D60" s="374"/>
      <c r="E60" s="122" t="s">
        <v>70</v>
      </c>
      <c r="F60" s="215" t="s">
        <v>296</v>
      </c>
      <c r="G60" s="21">
        <v>1</v>
      </c>
      <c r="H60" s="21">
        <v>1</v>
      </c>
      <c r="I60" s="341"/>
      <c r="J60" s="341"/>
      <c r="K60" s="360"/>
      <c r="L60" s="360"/>
      <c r="M60" s="39"/>
      <c r="N60" s="39"/>
    </row>
    <row r="61" spans="1:14" s="53" customFormat="1" ht="94.5" customHeight="1">
      <c r="A61" s="373"/>
      <c r="B61" s="83"/>
      <c r="C61" s="109"/>
      <c r="D61" s="374"/>
      <c r="E61" s="122" t="s">
        <v>73</v>
      </c>
      <c r="F61" s="503" t="s">
        <v>297</v>
      </c>
      <c r="G61" s="21">
        <v>1</v>
      </c>
      <c r="H61" s="21">
        <v>1</v>
      </c>
      <c r="I61" s="341"/>
      <c r="J61" s="341"/>
      <c r="K61" s="360"/>
      <c r="L61" s="360"/>
      <c r="M61" s="39"/>
      <c r="N61" s="39"/>
    </row>
    <row r="62" spans="1:14" s="53" customFormat="1" ht="94.5" customHeight="1">
      <c r="A62" s="373"/>
      <c r="B62" s="83"/>
      <c r="C62" s="109"/>
      <c r="D62" s="375"/>
      <c r="E62" s="122" t="s">
        <v>73</v>
      </c>
      <c r="F62" s="508" t="s">
        <v>298</v>
      </c>
      <c r="G62" s="21">
        <v>1</v>
      </c>
      <c r="H62" s="21">
        <v>1</v>
      </c>
      <c r="I62" s="340"/>
      <c r="J62" s="340"/>
      <c r="K62" s="360"/>
      <c r="L62" s="360"/>
      <c r="M62" s="39"/>
      <c r="N62" s="39"/>
    </row>
    <row r="63" spans="1:14" s="53" customFormat="1" ht="94.5" customHeight="1">
      <c r="A63" s="373"/>
      <c r="B63" s="83"/>
      <c r="C63" s="109"/>
      <c r="D63" s="504" t="s">
        <v>299</v>
      </c>
      <c r="E63" s="122" t="s">
        <v>76</v>
      </c>
      <c r="F63" s="216" t="s">
        <v>300</v>
      </c>
      <c r="G63" s="21">
        <v>1</v>
      </c>
      <c r="H63" s="21">
        <v>1</v>
      </c>
      <c r="I63" s="339">
        <f>AVERAGE(IF(OR($G63="N/A",$H63="N/A"),3,$G63),IF(OR($G64="N/A",$H64="N/A"),3,$G64))</f>
        <v>1</v>
      </c>
      <c r="J63" s="339">
        <f>AVERAGE(IF(OR($G63="N/A",$H63="N/A"),3,$H63),IF(OR($G64="N/A",$H64="N/A"),3,$H64))</f>
        <v>1</v>
      </c>
      <c r="K63" s="360"/>
      <c r="L63" s="360"/>
      <c r="M63" s="39"/>
      <c r="N63" s="39"/>
    </row>
    <row r="64" spans="1:14" s="53" customFormat="1" ht="94.5" customHeight="1">
      <c r="A64" s="373"/>
      <c r="B64" s="83"/>
      <c r="C64" s="109"/>
      <c r="D64" s="371"/>
      <c r="E64" s="122" t="s">
        <v>70</v>
      </c>
      <c r="F64" s="508" t="s">
        <v>301</v>
      </c>
      <c r="G64" s="21">
        <v>1</v>
      </c>
      <c r="H64" s="21">
        <v>1</v>
      </c>
      <c r="I64" s="340"/>
      <c r="J64" s="340"/>
      <c r="K64" s="360"/>
      <c r="L64" s="360"/>
      <c r="M64" s="39"/>
      <c r="N64" s="39"/>
    </row>
    <row r="65" spans="1:14" s="53" customFormat="1" ht="94.5" customHeight="1">
      <c r="A65" s="373"/>
      <c r="B65" s="83"/>
      <c r="C65" s="109"/>
      <c r="D65" s="504" t="s">
        <v>302</v>
      </c>
      <c r="E65" s="122" t="s">
        <v>70</v>
      </c>
      <c r="F65" s="216" t="s">
        <v>303</v>
      </c>
      <c r="G65" s="21">
        <v>1</v>
      </c>
      <c r="H65" s="21">
        <v>1</v>
      </c>
      <c r="I65" s="339">
        <f>AVERAGE(IF(OR($G65="N/A",$H65="N/A"),3,$G65),IF(OR($G66="N/A",$H66="N/A"),3,$G66),IF(OR($G67="N/A",$H67="N/A"),3,$G67),IF(OR($G68="N/A",$H68="N/A"),3,$G68))</f>
        <v>1</v>
      </c>
      <c r="J65" s="339">
        <f>AVERAGE(IF(OR($G65="N/A",$H65="N/A"),3,$H65),IF(OR($G66="N/A",$H66="N/A"),3,$H66),IF(OR($G67="N/A",$H67="N/A"),3,$H67),IF(OR($G68="N/A",$H68="N/A"),3,$H68))</f>
        <v>1</v>
      </c>
      <c r="K65" s="360"/>
      <c r="L65" s="360"/>
      <c r="M65" s="39"/>
      <c r="N65" s="39"/>
    </row>
    <row r="66" spans="1:14" s="53" customFormat="1" ht="94.5" customHeight="1">
      <c r="A66" s="373"/>
      <c r="B66" s="83"/>
      <c r="C66" s="109"/>
      <c r="D66" s="370"/>
      <c r="E66" s="122" t="s">
        <v>70</v>
      </c>
      <c r="F66" s="216" t="s">
        <v>304</v>
      </c>
      <c r="G66" s="21">
        <v>1</v>
      </c>
      <c r="H66" s="21">
        <v>1</v>
      </c>
      <c r="I66" s="341"/>
      <c r="J66" s="341"/>
      <c r="K66" s="360"/>
      <c r="L66" s="360"/>
      <c r="M66" s="39"/>
      <c r="N66" s="39"/>
    </row>
    <row r="67" spans="1:14" s="53" customFormat="1" ht="94.5" customHeight="1">
      <c r="A67" s="373"/>
      <c r="B67" s="83"/>
      <c r="C67" s="109"/>
      <c r="D67" s="370"/>
      <c r="E67" s="122" t="s">
        <v>73</v>
      </c>
      <c r="F67" s="163" t="s">
        <v>305</v>
      </c>
      <c r="G67" s="21">
        <v>1</v>
      </c>
      <c r="H67" s="21">
        <v>1</v>
      </c>
      <c r="I67" s="341"/>
      <c r="J67" s="341"/>
      <c r="K67" s="360"/>
      <c r="L67" s="360"/>
      <c r="M67" s="39"/>
      <c r="N67" s="39"/>
    </row>
    <row r="68" spans="1:14" s="53" customFormat="1" ht="94.5" customHeight="1">
      <c r="A68" s="386"/>
      <c r="B68" s="86"/>
      <c r="C68" s="85"/>
      <c r="D68" s="371"/>
      <c r="E68" s="122" t="s">
        <v>73</v>
      </c>
      <c r="F68" s="509" t="s">
        <v>306</v>
      </c>
      <c r="G68" s="21">
        <v>1</v>
      </c>
      <c r="H68" s="21">
        <v>1</v>
      </c>
      <c r="I68" s="340"/>
      <c r="J68" s="340"/>
      <c r="K68" s="361"/>
      <c r="L68" s="361"/>
      <c r="M68" s="39"/>
      <c r="N68" s="39"/>
    </row>
    <row r="69" spans="1:14" s="53" customFormat="1" ht="94.5" customHeight="1">
      <c r="A69" s="372" t="s">
        <v>307</v>
      </c>
      <c r="B69" s="83"/>
      <c r="C69" s="77" t="s">
        <v>56</v>
      </c>
      <c r="D69" s="504" t="s">
        <v>308</v>
      </c>
      <c r="E69" s="122" t="s">
        <v>76</v>
      </c>
      <c r="F69" s="210" t="s">
        <v>309</v>
      </c>
      <c r="G69" s="21">
        <v>1</v>
      </c>
      <c r="H69" s="21">
        <v>1</v>
      </c>
      <c r="I69" s="339">
        <f>AVERAGE(IF(OR($G69="N/A",$H69="N/A"),3,$G69),IF(OR($G70="N/A",$H70="N/A"),3,$G70),IF(OR($G71="N/A",$H71="N/A"),3,$G71),IF(OR($G72="N/A",$H72="N/A"),3,$G72),IF(OR($G73="N/A",$H73="N/A"),3,$G73),IF(OR($G74="N/A",$H74="N/A"),3,$G74),IF(OR($G75="N/A",$H75="N/A"),3,$G75),IF(OR($G76="N/A",$H76="N/A"),3,$G76),IF(OR($G77="N/A",$H77="N/A"),3,$G77))</f>
        <v>1</v>
      </c>
      <c r="J69" s="339">
        <f>AVERAGE(IF(OR($G69="N/A",$H69="N/A"),3,$H69),IF(OR($G70="N/A",$H70="N/A"),3,$H70),IF(OR($G71="N/A",$H71="N/A"),3,$H71),IF(OR($G72="N/A",$H72="N/A"),3,$H72),IF(OR($G73="N/A",$H73="N/A"),3,$H73),IF(OR($G74="N/A",$H74="N/A"),3,$H74),IF(OR($G75="N/A",$H75="N/A"),3,$H75),IF(OR($G76="N/A",$H76="N/A"),3,$H76),IF(OR($G77="N/A",$H77="N/A"),3,$H77))</f>
        <v>1</v>
      </c>
      <c r="K69" s="359">
        <f>AVERAGE(I69:I81)</f>
        <v>1</v>
      </c>
      <c r="L69" s="359">
        <f>AVERAGE(J69:J81)</f>
        <v>1</v>
      </c>
      <c r="M69" s="39"/>
      <c r="N69" s="39"/>
    </row>
    <row r="70" spans="1:14" s="53" customFormat="1" ht="94.5" customHeight="1">
      <c r="A70" s="373"/>
      <c r="B70" s="83"/>
      <c r="C70" s="77" t="s">
        <v>56</v>
      </c>
      <c r="D70" s="370"/>
      <c r="E70" s="122" t="s">
        <v>76</v>
      </c>
      <c r="F70" s="217" t="s">
        <v>310</v>
      </c>
      <c r="G70" s="21">
        <v>1</v>
      </c>
      <c r="H70" s="21">
        <v>1</v>
      </c>
      <c r="I70" s="341"/>
      <c r="J70" s="341"/>
      <c r="K70" s="360"/>
      <c r="L70" s="360"/>
      <c r="M70" s="39"/>
      <c r="N70" s="39"/>
    </row>
    <row r="71" spans="1:14" s="53" customFormat="1" ht="94.5" customHeight="1">
      <c r="A71" s="373"/>
      <c r="B71" s="83"/>
      <c r="C71" s="77" t="s">
        <v>56</v>
      </c>
      <c r="D71" s="370"/>
      <c r="E71" s="122" t="s">
        <v>70</v>
      </c>
      <c r="F71" s="202" t="s">
        <v>311</v>
      </c>
      <c r="G71" s="21">
        <v>1</v>
      </c>
      <c r="H71" s="21">
        <v>1</v>
      </c>
      <c r="I71" s="341"/>
      <c r="J71" s="341"/>
      <c r="K71" s="360"/>
      <c r="L71" s="360"/>
      <c r="M71" s="39"/>
      <c r="N71" s="39"/>
    </row>
    <row r="72" spans="1:14" s="53" customFormat="1" ht="94.5" customHeight="1">
      <c r="A72" s="373"/>
      <c r="B72" s="83"/>
      <c r="C72" s="77" t="s">
        <v>56</v>
      </c>
      <c r="D72" s="370"/>
      <c r="E72" s="122" t="s">
        <v>70</v>
      </c>
      <c r="F72" s="203" t="s">
        <v>312</v>
      </c>
      <c r="G72" s="21">
        <v>1</v>
      </c>
      <c r="H72" s="21">
        <v>1</v>
      </c>
      <c r="I72" s="341"/>
      <c r="J72" s="341"/>
      <c r="K72" s="360"/>
      <c r="L72" s="360"/>
      <c r="M72" s="39"/>
      <c r="N72" s="39"/>
    </row>
    <row r="73" spans="1:14" s="53" customFormat="1" ht="94.5" customHeight="1">
      <c r="A73" s="373"/>
      <c r="B73" s="83"/>
      <c r="C73" s="109"/>
      <c r="D73" s="370"/>
      <c r="E73" s="122" t="s">
        <v>73</v>
      </c>
      <c r="F73" s="510" t="s">
        <v>313</v>
      </c>
      <c r="G73" s="21">
        <v>1</v>
      </c>
      <c r="H73" s="21">
        <v>1</v>
      </c>
      <c r="I73" s="341"/>
      <c r="J73" s="341"/>
      <c r="K73" s="360"/>
      <c r="L73" s="360"/>
      <c r="M73" s="149"/>
      <c r="N73" s="39"/>
    </row>
    <row r="74" spans="1:14" s="53" customFormat="1" ht="94.5" customHeight="1">
      <c r="A74" s="373"/>
      <c r="B74" s="83"/>
      <c r="C74" s="109"/>
      <c r="D74" s="370"/>
      <c r="E74" s="122" t="s">
        <v>73</v>
      </c>
      <c r="F74" s="510" t="s">
        <v>314</v>
      </c>
      <c r="G74" s="21">
        <v>1</v>
      </c>
      <c r="H74" s="21">
        <v>1</v>
      </c>
      <c r="I74" s="341"/>
      <c r="J74" s="341"/>
      <c r="K74" s="360"/>
      <c r="L74" s="360"/>
      <c r="M74" s="149"/>
      <c r="N74" s="39"/>
    </row>
    <row r="75" spans="1:14" s="53" customFormat="1" ht="94.5" customHeight="1">
      <c r="A75" s="373"/>
      <c r="B75" s="83"/>
      <c r="C75" s="109"/>
      <c r="D75" s="370"/>
      <c r="E75" s="122" t="s">
        <v>73</v>
      </c>
      <c r="F75" s="163" t="s">
        <v>315</v>
      </c>
      <c r="G75" s="21">
        <v>1</v>
      </c>
      <c r="H75" s="21">
        <v>1</v>
      </c>
      <c r="I75" s="341"/>
      <c r="J75" s="341"/>
      <c r="K75" s="360"/>
      <c r="L75" s="360"/>
      <c r="M75" s="149"/>
      <c r="N75" s="39"/>
    </row>
    <row r="76" spans="1:14" s="53" customFormat="1" ht="94.5" customHeight="1">
      <c r="A76" s="373"/>
      <c r="B76" s="83"/>
      <c r="C76" s="109"/>
      <c r="D76" s="370"/>
      <c r="E76" s="122" t="s">
        <v>73</v>
      </c>
      <c r="F76" s="510" t="s">
        <v>316</v>
      </c>
      <c r="G76" s="21">
        <v>1</v>
      </c>
      <c r="H76" s="21">
        <v>1</v>
      </c>
      <c r="I76" s="341"/>
      <c r="J76" s="341"/>
      <c r="K76" s="360"/>
      <c r="L76" s="360"/>
      <c r="M76" s="149"/>
      <c r="N76" s="39"/>
    </row>
    <row r="77" spans="1:14" s="53" customFormat="1" ht="94.5" customHeight="1">
      <c r="A77" s="373"/>
      <c r="B77" s="83"/>
      <c r="C77" s="109"/>
      <c r="D77" s="371"/>
      <c r="E77" s="122" t="s">
        <v>73</v>
      </c>
      <c r="F77" s="508" t="s">
        <v>317</v>
      </c>
      <c r="G77" s="21">
        <v>1</v>
      </c>
      <c r="H77" s="21">
        <v>1</v>
      </c>
      <c r="I77" s="340"/>
      <c r="J77" s="340"/>
      <c r="K77" s="361"/>
      <c r="L77" s="361"/>
      <c r="M77" s="149"/>
      <c r="N77" s="39"/>
    </row>
    <row r="78" spans="1:14" s="53" customFormat="1" ht="94.5" customHeight="1">
      <c r="A78" s="373"/>
      <c r="B78" s="83"/>
      <c r="C78" s="109"/>
      <c r="D78" s="504" t="s">
        <v>318</v>
      </c>
      <c r="E78" s="122" t="s">
        <v>70</v>
      </c>
      <c r="F78" s="511" t="s">
        <v>319</v>
      </c>
      <c r="G78" s="21">
        <v>1</v>
      </c>
      <c r="H78" s="21">
        <v>1</v>
      </c>
      <c r="I78" s="341">
        <f>AVERAGE(IF(OR($G78="N/A",$H78="N/A"),3,$G78),IF(OR($G79="N/A",$H79="N/A"),3,$G79))</f>
        <v>1</v>
      </c>
      <c r="J78" s="341">
        <f>AVERAGE(IF(OR($G78="N/A",$H78="N/A"),3,$H78),IF(OR($G79="N/A",$H79="N/A"),3,$H79))</f>
        <v>1</v>
      </c>
      <c r="K78" s="360"/>
      <c r="L78" s="360"/>
      <c r="M78" s="39"/>
      <c r="N78" s="39"/>
    </row>
    <row r="79" spans="1:14" s="53" customFormat="1" ht="94.5" customHeight="1">
      <c r="A79" s="373"/>
      <c r="B79" s="83"/>
      <c r="C79" s="109"/>
      <c r="D79" s="371"/>
      <c r="E79" s="122" t="s">
        <v>73</v>
      </c>
      <c r="F79" s="508" t="s">
        <v>320</v>
      </c>
      <c r="G79" s="21">
        <v>1</v>
      </c>
      <c r="H79" s="21">
        <v>1</v>
      </c>
      <c r="I79" s="340"/>
      <c r="J79" s="340"/>
      <c r="K79" s="360"/>
      <c r="L79" s="360"/>
      <c r="M79" s="149"/>
      <c r="N79" s="39"/>
    </row>
    <row r="80" spans="1:14" s="53" customFormat="1" ht="94.5" customHeight="1">
      <c r="A80" s="373"/>
      <c r="B80" s="83"/>
      <c r="C80" s="109"/>
      <c r="D80" s="505" t="s">
        <v>321</v>
      </c>
      <c r="E80" s="122" t="s">
        <v>73</v>
      </c>
      <c r="F80" s="511" t="s">
        <v>322</v>
      </c>
      <c r="G80" s="21">
        <v>1</v>
      </c>
      <c r="H80" s="21">
        <v>1</v>
      </c>
      <c r="I80" s="338">
        <f>AVERAGE(IF(OR($G80="N/A",$H80="N/A"),3,$G80),IF(OR($G81="N/A",$H81="N/A"),3,$G81))</f>
        <v>1</v>
      </c>
      <c r="J80" s="338">
        <f>AVERAGE(IF(OR($G80="N/A",$H80="N/A"),3,$H80),IF(OR($G81="N/A",$H81="N/A"),3,$H81))</f>
        <v>1</v>
      </c>
      <c r="K80" s="361"/>
      <c r="L80" s="361"/>
      <c r="M80" s="149"/>
      <c r="N80" s="39"/>
    </row>
    <row r="81" spans="1:14" s="53" customFormat="1" ht="94.5" customHeight="1">
      <c r="A81" s="373"/>
      <c r="B81" s="79" t="s">
        <v>87</v>
      </c>
      <c r="C81" s="85"/>
      <c r="D81" s="505" t="s">
        <v>323</v>
      </c>
      <c r="E81" s="121" t="s">
        <v>70</v>
      </c>
      <c r="F81" s="512" t="s">
        <v>324</v>
      </c>
      <c r="G81" s="21">
        <v>1</v>
      </c>
      <c r="H81" s="21">
        <v>1</v>
      </c>
      <c r="I81" s="340"/>
      <c r="J81" s="340"/>
      <c r="K81" s="361"/>
      <c r="L81" s="361"/>
      <c r="M81" s="39"/>
      <c r="N81" s="39"/>
    </row>
  </sheetData>
  <sheetProtection algorithmName="SHA-512" hashValue="pCxrzWTbkqKXD1L7eL7njjHydY8UPyp8tCfsLy1Of1O0cu551xnT9OT8pe63jK3JwrZTBLatabV9xSqr4tv0YQ==" saltValue="F0y5qpQoqPZZjKivBBrbfQ==" spinCount="100000" sheet="1" formatColumns="0" formatRows="0" insertColumns="0" insertRows="0" insertHyperlinks="0" sort="0" autoFilter="0" pivotTables="0"/>
  <autoFilter ref="A2:N81" xr:uid="{FA7079F6-CB49-47A8-A25A-3B781F9DA934}"/>
  <mergeCells count="68">
    <mergeCell ref="G1:N1"/>
    <mergeCell ref="I3:I7"/>
    <mergeCell ref="J3:J7"/>
    <mergeCell ref="I8:I9"/>
    <mergeCell ref="J8:J9"/>
    <mergeCell ref="K3:K28"/>
    <mergeCell ref="L3:L28"/>
    <mergeCell ref="I10:I14"/>
    <mergeCell ref="J10:J14"/>
    <mergeCell ref="I16:I24"/>
    <mergeCell ref="J16:J24"/>
    <mergeCell ref="I25:I28"/>
    <mergeCell ref="J25:J28"/>
    <mergeCell ref="I43:I44"/>
    <mergeCell ref="I46:I50"/>
    <mergeCell ref="J43:J44"/>
    <mergeCell ref="I29:I32"/>
    <mergeCell ref="J29:J32"/>
    <mergeCell ref="I33:I35"/>
    <mergeCell ref="J33:J35"/>
    <mergeCell ref="I36:I42"/>
    <mergeCell ref="J36:J42"/>
    <mergeCell ref="J46:J50"/>
    <mergeCell ref="D43:D44"/>
    <mergeCell ref="D46:D50"/>
    <mergeCell ref="A36:A50"/>
    <mergeCell ref="C54:C56"/>
    <mergeCell ref="D51:D55"/>
    <mergeCell ref="A51:A68"/>
    <mergeCell ref="A3:A28"/>
    <mergeCell ref="D29:D32"/>
    <mergeCell ref="D33:D35"/>
    <mergeCell ref="A29:A35"/>
    <mergeCell ref="D36:D42"/>
    <mergeCell ref="D3:D7"/>
    <mergeCell ref="D8:D9"/>
    <mergeCell ref="D10:D14"/>
    <mergeCell ref="D16:D24"/>
    <mergeCell ref="D25:D28"/>
    <mergeCell ref="D69:D77"/>
    <mergeCell ref="D78:D79"/>
    <mergeCell ref="A69:A81"/>
    <mergeCell ref="D58:D62"/>
    <mergeCell ref="D63:D64"/>
    <mergeCell ref="J51:J55"/>
    <mergeCell ref="I63:I64"/>
    <mergeCell ref="J63:J64"/>
    <mergeCell ref="D65:D68"/>
    <mergeCell ref="I65:I68"/>
    <mergeCell ref="J65:J68"/>
    <mergeCell ref="J58:J62"/>
    <mergeCell ref="I58:I62"/>
    <mergeCell ref="A1:B1"/>
    <mergeCell ref="K69:K81"/>
    <mergeCell ref="L69:L81"/>
    <mergeCell ref="K29:K35"/>
    <mergeCell ref="L29:L35"/>
    <mergeCell ref="K36:K50"/>
    <mergeCell ref="L36:L50"/>
    <mergeCell ref="K51:K68"/>
    <mergeCell ref="L51:L68"/>
    <mergeCell ref="I69:I77"/>
    <mergeCell ref="J69:J77"/>
    <mergeCell ref="I78:I79"/>
    <mergeCell ref="J78:J79"/>
    <mergeCell ref="I80:I81"/>
    <mergeCell ref="J80:J81"/>
    <mergeCell ref="I51:I55"/>
  </mergeCells>
  <conditionalFormatting sqref="G3:H81">
    <cfRule type="expression" dxfId="17" priority="1">
      <formula>AND(NA_Count&gt;5,COUNTIF($G3:$H3,"N/A")&gt;0)</formula>
    </cfRule>
  </conditionalFormatting>
  <dataValidations count="1">
    <dataValidation type="list" allowBlank="1" showInputMessage="1" showErrorMessage="1" sqref="G4:H10 G13:H15 G20:H42 G44:H45 G47:H50 G52:H57 G59:H68 G73:H80" xr:uid="{4146C69F-FD27-451B-B4FB-C8C2D1A2D9A5}">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G3:H3 G11:H12 G16:H19 G43:H43 G46:H46 G51:H51 G58:H58 G69:H72 G81:H81</xm:sqref>
        </x14:dataValidation>
        <x14:dataValidation type="list" allowBlank="1" showInputMessage="1" showErrorMessage="1" xr:uid="{EAB93C79-4045-4727-BF49-42813E379064}">
          <x14:formula1>
            <xm:f>Sheet1!$D$2:$D$4</xm:f>
          </x14:formula1>
          <xm:sqref>E3:E81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filterMode="1">
    <tabColor rgb="FFFAB746"/>
  </sheetPr>
  <dimension ref="A1:R24"/>
  <sheetViews>
    <sheetView showGridLines="0" zoomScaleNormal="100" workbookViewId="0">
      <pane ySplit="2" topLeftCell="A25" activePane="bottomLeft" state="frozen"/>
      <selection pane="bottomLeft" activeCell="G5" sqref="G5:H24"/>
      <selection activeCell="M5" sqref="M5"/>
    </sheetView>
  </sheetViews>
  <sheetFormatPr defaultColWidth="8.85546875" defaultRowHeight="15"/>
  <cols>
    <col min="1" max="1" width="30.28515625" customWidth="1"/>
    <col min="2" max="2" width="22.85546875" customWidth="1"/>
    <col min="3" max="3" width="17.28515625" customWidth="1"/>
    <col min="4" max="4" width="33.28515625" customWidth="1"/>
    <col min="5" max="5" width="17.42578125" customWidth="1"/>
    <col min="6" max="6" width="45.28515625" customWidth="1"/>
    <col min="7" max="7" width="13.28515625" customWidth="1"/>
    <col min="8" max="8" width="13.42578125" customWidth="1"/>
    <col min="9" max="12" width="15.7109375" style="6" customWidth="1"/>
    <col min="13" max="14" width="60.7109375" customWidth="1"/>
    <col min="15" max="18" width="8.85546875" style="53"/>
  </cols>
  <sheetData>
    <row r="1" spans="1:14" ht="33.75" customHeight="1">
      <c r="A1" s="331" t="s">
        <v>51</v>
      </c>
      <c r="B1" s="332"/>
      <c r="C1" s="54">
        <f>Introductie!Q4</f>
        <v>46107</v>
      </c>
      <c r="D1" s="176" t="s">
        <v>52</v>
      </c>
      <c r="E1" s="54">
        <f>Introductie!T27</f>
        <v>46101</v>
      </c>
      <c r="F1" s="54"/>
      <c r="G1" s="333" t="s">
        <v>53</v>
      </c>
      <c r="H1" s="334"/>
      <c r="I1" s="334"/>
      <c r="J1" s="334"/>
      <c r="K1" s="334"/>
      <c r="L1" s="334"/>
      <c r="M1" s="334"/>
      <c r="N1" s="335"/>
    </row>
    <row r="2" spans="1:14" ht="45.6" customHeight="1">
      <c r="A2" s="20" t="s">
        <v>54</v>
      </c>
      <c r="B2" s="94" t="s">
        <v>55</v>
      </c>
      <c r="C2" s="94" t="s">
        <v>56</v>
      </c>
      <c r="D2" s="94" t="s">
        <v>57</v>
      </c>
      <c r="E2" s="93" t="s">
        <v>58</v>
      </c>
      <c r="F2" s="93" t="s">
        <v>59</v>
      </c>
      <c r="G2" s="65" t="s">
        <v>60</v>
      </c>
      <c r="H2" s="65" t="s">
        <v>61</v>
      </c>
      <c r="I2" s="65" t="s">
        <v>62</v>
      </c>
      <c r="J2" s="65" t="s">
        <v>63</v>
      </c>
      <c r="K2" s="65" t="s">
        <v>64</v>
      </c>
      <c r="L2" s="65" t="s">
        <v>65</v>
      </c>
      <c r="M2" s="66" t="s">
        <v>66</v>
      </c>
      <c r="N2" s="66" t="s">
        <v>67</v>
      </c>
    </row>
    <row r="3" spans="1:14" ht="74.25" hidden="1" customHeight="1">
      <c r="A3" s="513" t="s">
        <v>325</v>
      </c>
      <c r="B3" s="70"/>
      <c r="C3" s="70"/>
      <c r="D3" s="494" t="s">
        <v>326</v>
      </c>
      <c r="E3" s="123" t="s">
        <v>76</v>
      </c>
      <c r="F3" s="179" t="s">
        <v>327</v>
      </c>
      <c r="G3" s="21">
        <v>1</v>
      </c>
      <c r="H3" s="21">
        <v>1</v>
      </c>
      <c r="I3" s="338">
        <f>AVERAGE(IF(OR($G3="N/A",$H3="N/A"),3,$G3),IF(OR($G4="N/A",$H4="N/A"),3,$G4),IF(OR($G5="N/A",$H5="N/A"),3,$G5),IF(OR($G6="N/A",$H6="N/A"),3,$G6))</f>
        <v>1</v>
      </c>
      <c r="J3" s="338">
        <f>AVERAGE(IF(OR($G3="N/A",$H3="N/A"),3,$H3),IF(OR($G4="N/A",$H4="N/A"),3,$H4),IF(OR($G5="N/A",$H5="N/A"),3,$H5),IF(OR($G6="N/A",$H6="N/A"),3,$H6))</f>
        <v>1</v>
      </c>
      <c r="K3" s="359">
        <f>AVERAGE(I3,I7,I9,I11,I13)</f>
        <v>1</v>
      </c>
      <c r="L3" s="359">
        <f>AVERAGE(J3,J7,J9,J11,J13)</f>
        <v>1</v>
      </c>
      <c r="M3" s="39"/>
      <c r="N3" s="39"/>
    </row>
    <row r="4" spans="1:14" ht="74.25" hidden="1" customHeight="1">
      <c r="A4" s="388"/>
      <c r="B4" s="70"/>
      <c r="C4" s="77" t="s">
        <v>56</v>
      </c>
      <c r="D4" s="382"/>
      <c r="E4" s="123" t="s">
        <v>76</v>
      </c>
      <c r="F4" s="218" t="s">
        <v>328</v>
      </c>
      <c r="G4" s="21">
        <v>1</v>
      </c>
      <c r="H4" s="21">
        <v>1</v>
      </c>
      <c r="I4" s="338"/>
      <c r="J4" s="338"/>
      <c r="K4" s="360"/>
      <c r="L4" s="360"/>
      <c r="M4" s="39"/>
      <c r="N4" s="39"/>
    </row>
    <row r="5" spans="1:14" ht="74.25" hidden="1" customHeight="1">
      <c r="A5" s="388"/>
      <c r="B5" s="70"/>
      <c r="C5" s="77" t="s">
        <v>56</v>
      </c>
      <c r="D5" s="382"/>
      <c r="E5" s="123" t="s">
        <v>70</v>
      </c>
      <c r="F5" s="219" t="s">
        <v>329</v>
      </c>
      <c r="G5" s="21">
        <v>1</v>
      </c>
      <c r="H5" s="21">
        <v>1</v>
      </c>
      <c r="I5" s="338"/>
      <c r="J5" s="338"/>
      <c r="K5" s="360"/>
      <c r="L5" s="360"/>
      <c r="M5" s="39"/>
      <c r="N5" s="39"/>
    </row>
    <row r="6" spans="1:14" ht="74.25" customHeight="1">
      <c r="A6" s="388"/>
      <c r="B6" s="70"/>
      <c r="C6" s="70"/>
      <c r="D6" s="381"/>
      <c r="E6" s="123" t="s">
        <v>73</v>
      </c>
      <c r="F6" s="185" t="s">
        <v>330</v>
      </c>
      <c r="G6" s="21">
        <v>1</v>
      </c>
      <c r="H6" s="21">
        <v>1</v>
      </c>
      <c r="I6" s="338"/>
      <c r="J6" s="338"/>
      <c r="K6" s="360"/>
      <c r="L6" s="360"/>
      <c r="M6" s="39"/>
      <c r="N6" s="39"/>
    </row>
    <row r="7" spans="1:14" ht="84.75" hidden="1" customHeight="1">
      <c r="A7" s="388"/>
      <c r="B7" s="70"/>
      <c r="C7" s="70"/>
      <c r="D7" s="494" t="s">
        <v>331</v>
      </c>
      <c r="E7" s="123" t="s">
        <v>70</v>
      </c>
      <c r="F7" s="466" t="s">
        <v>332</v>
      </c>
      <c r="G7" s="21">
        <v>1</v>
      </c>
      <c r="H7" s="21">
        <v>1</v>
      </c>
      <c r="I7" s="339">
        <f>AVERAGE(IF(OR($G7="N/A",$H7="N/A"),3,$G7),IF(OR($G8="N/A",$H8="N/A"),3,$G8))</f>
        <v>1</v>
      </c>
      <c r="J7" s="339">
        <f>AVERAGE(IF(OR($G7="N/A",$H7="N/A"),3,$H7),IF(OR($G8="N/A",$H8="N/A"),3,$H8))</f>
        <v>1</v>
      </c>
      <c r="K7" s="360"/>
      <c r="L7" s="360"/>
      <c r="M7" s="39"/>
      <c r="N7" s="39"/>
    </row>
    <row r="8" spans="1:14" ht="84.75" customHeight="1">
      <c r="A8" s="388"/>
      <c r="B8" s="70"/>
      <c r="C8" s="70"/>
      <c r="D8" s="381"/>
      <c r="E8" s="123" t="s">
        <v>73</v>
      </c>
      <c r="F8" s="185" t="s">
        <v>333</v>
      </c>
      <c r="G8" s="21">
        <v>1</v>
      </c>
      <c r="H8" s="21">
        <v>1</v>
      </c>
      <c r="I8" s="340"/>
      <c r="J8" s="340"/>
      <c r="K8" s="360"/>
      <c r="L8" s="360"/>
      <c r="M8" s="39"/>
      <c r="N8" s="39"/>
    </row>
    <row r="9" spans="1:14" ht="84.75" hidden="1" customHeight="1">
      <c r="A9" s="388"/>
      <c r="B9" s="70"/>
      <c r="C9" s="70"/>
      <c r="D9" s="494" t="s">
        <v>334</v>
      </c>
      <c r="E9" s="123" t="s">
        <v>76</v>
      </c>
      <c r="F9" s="179" t="s">
        <v>335</v>
      </c>
      <c r="G9" s="21">
        <v>1</v>
      </c>
      <c r="H9" s="21">
        <v>1</v>
      </c>
      <c r="I9" s="339">
        <f>AVERAGE(IF(OR($G9="N/A",$H9="N/A"),3,$G9),IF(OR($G10="N/A",$H10="N/A"),3,$G10))</f>
        <v>1</v>
      </c>
      <c r="J9" s="339">
        <f>AVERAGE(IF(OR($G9="N/A",$H9="N/A"),3,$H9),IF(OR($G10="N/A",$H10="N/A"),3,$H10))</f>
        <v>1</v>
      </c>
      <c r="K9" s="360"/>
      <c r="L9" s="360"/>
      <c r="M9" s="39"/>
      <c r="N9" s="39"/>
    </row>
    <row r="10" spans="1:14" ht="84.75" hidden="1" customHeight="1">
      <c r="A10" s="388"/>
      <c r="B10" s="70"/>
      <c r="C10" s="70"/>
      <c r="D10" s="381"/>
      <c r="E10" s="123" t="s">
        <v>70</v>
      </c>
      <c r="F10" s="469" t="s">
        <v>336</v>
      </c>
      <c r="G10" s="21">
        <v>1</v>
      </c>
      <c r="H10" s="21">
        <v>1</v>
      </c>
      <c r="I10" s="340"/>
      <c r="J10" s="340"/>
      <c r="K10" s="360"/>
      <c r="L10" s="360"/>
      <c r="M10" s="39"/>
      <c r="N10" s="39"/>
    </row>
    <row r="11" spans="1:14" ht="84.75" hidden="1" customHeight="1">
      <c r="A11" s="388"/>
      <c r="B11" s="70"/>
      <c r="C11" s="70"/>
      <c r="D11" s="494" t="s">
        <v>337</v>
      </c>
      <c r="E11" s="123" t="s">
        <v>70</v>
      </c>
      <c r="F11" s="201" t="s">
        <v>338</v>
      </c>
      <c r="G11" s="21">
        <v>1</v>
      </c>
      <c r="H11" s="21">
        <v>1</v>
      </c>
      <c r="I11" s="339">
        <f>AVERAGE(IF(OR($G11="N/A",$H11="N/A"),3,$G11),IF(OR($G12="N/A",$H12="N/A"),3,$G12))</f>
        <v>1</v>
      </c>
      <c r="J11" s="339">
        <f>AVERAGE(IF(OR($G11="N/A",$H11="N/A"),3,$H11),IF(OR($G12="N/A",$H12="N/A"),3,$H12))</f>
        <v>1</v>
      </c>
      <c r="K11" s="360"/>
      <c r="L11" s="360"/>
      <c r="M11" s="39"/>
      <c r="N11" s="39"/>
    </row>
    <row r="12" spans="1:14" ht="84.75" hidden="1" customHeight="1">
      <c r="A12" s="388"/>
      <c r="B12" s="70"/>
      <c r="C12" s="70"/>
      <c r="D12" s="381"/>
      <c r="E12" s="123" t="s">
        <v>70</v>
      </c>
      <c r="F12" s="185" t="s">
        <v>339</v>
      </c>
      <c r="G12" s="21">
        <v>1</v>
      </c>
      <c r="H12" s="21">
        <v>1</v>
      </c>
      <c r="I12" s="391"/>
      <c r="J12" s="391"/>
      <c r="K12" s="360"/>
      <c r="L12" s="360"/>
      <c r="M12" s="39"/>
      <c r="N12" s="39"/>
    </row>
    <row r="13" spans="1:14" ht="84.75" hidden="1" customHeight="1">
      <c r="A13" s="388"/>
      <c r="B13" s="70"/>
      <c r="C13" s="70"/>
      <c r="D13" s="387" t="s">
        <v>340</v>
      </c>
      <c r="E13" s="123" t="s">
        <v>70</v>
      </c>
      <c r="F13" s="481" t="s">
        <v>341</v>
      </c>
      <c r="G13" s="21">
        <v>1</v>
      </c>
      <c r="H13" s="21">
        <v>1</v>
      </c>
      <c r="I13" s="392">
        <f>AVERAGE(IF(OR($G13="N/A",$H13="N/A"),3,$G13),IF(OR($G14="N/A",$H14="N/A"),3,$G14),IF(OR($G15="N/A",$H15="N/A"),3,$G15),IF(OR($G16="N/A",$H16="N/A"),3,$G16))</f>
        <v>1</v>
      </c>
      <c r="J13" s="392">
        <f>AVERAGE(IF(OR($G13="N/A",$H13="N/A"),3,$H13),IF(OR($G14="N/A",$H14="N/A"),3,$H14),IF(OR($G15="N/A",$H15="N/A"),3,$H15),IF(OR($G16="N/A",$H16="N/A"),3,$H16))</f>
        <v>1</v>
      </c>
      <c r="K13" s="360"/>
      <c r="L13" s="360"/>
      <c r="M13" s="39"/>
      <c r="N13" s="39"/>
    </row>
    <row r="14" spans="1:14" ht="84.75" customHeight="1">
      <c r="A14" s="388"/>
      <c r="B14" s="70"/>
      <c r="C14" s="70"/>
      <c r="D14" s="382"/>
      <c r="E14" s="123" t="s">
        <v>73</v>
      </c>
      <c r="F14" s="468" t="s">
        <v>342</v>
      </c>
      <c r="G14" s="21">
        <v>1</v>
      </c>
      <c r="H14" s="21">
        <v>1</v>
      </c>
      <c r="I14" s="341"/>
      <c r="J14" s="341"/>
      <c r="K14" s="360"/>
      <c r="L14" s="360"/>
      <c r="M14" s="39"/>
      <c r="N14" s="39"/>
    </row>
    <row r="15" spans="1:14" ht="84.75" customHeight="1">
      <c r="A15" s="388"/>
      <c r="B15" s="70"/>
      <c r="C15" s="70"/>
      <c r="D15" s="382"/>
      <c r="E15" s="123" t="s">
        <v>73</v>
      </c>
      <c r="F15" s="241" t="s">
        <v>343</v>
      </c>
      <c r="G15" s="21">
        <v>1</v>
      </c>
      <c r="H15" s="21">
        <v>1</v>
      </c>
      <c r="I15" s="341"/>
      <c r="J15" s="341"/>
      <c r="K15" s="360"/>
      <c r="L15" s="360"/>
      <c r="M15" s="75"/>
      <c r="N15" s="75"/>
    </row>
    <row r="16" spans="1:14" s="53" customFormat="1" ht="84.75" customHeight="1">
      <c r="A16" s="389"/>
      <c r="B16" s="68"/>
      <c r="C16" s="68"/>
      <c r="D16" s="381"/>
      <c r="E16" s="123" t="s">
        <v>73</v>
      </c>
      <c r="F16" s="482" t="s">
        <v>344</v>
      </c>
      <c r="G16" s="21">
        <v>1</v>
      </c>
      <c r="H16" s="21">
        <v>1</v>
      </c>
      <c r="I16" s="340"/>
      <c r="J16" s="340"/>
      <c r="K16" s="361"/>
      <c r="L16" s="361"/>
      <c r="M16" s="39"/>
      <c r="N16" s="39"/>
    </row>
    <row r="17" spans="1:14" s="53" customFormat="1" ht="84.75" hidden="1" customHeight="1">
      <c r="A17" s="390" t="s">
        <v>345</v>
      </c>
      <c r="B17" s="70"/>
      <c r="C17" s="70"/>
      <c r="D17" s="494" t="s">
        <v>346</v>
      </c>
      <c r="E17" s="123" t="s">
        <v>70</v>
      </c>
      <c r="F17" s="161" t="s">
        <v>347</v>
      </c>
      <c r="G17" s="21">
        <v>1</v>
      </c>
      <c r="H17" s="21">
        <v>1</v>
      </c>
      <c r="I17" s="339">
        <f>AVERAGE(IF(OR($G17="N/A",$H17="N/A"),3,$G17),IF(OR($G18="N/A",$H18="N/A"),3,$G18))</f>
        <v>1</v>
      </c>
      <c r="J17" s="339">
        <f>AVERAGE(IF(OR($G17="N/A",$H17="N/A"),3,$H17),IF(OR($G18="N/A",$H18="N/A"),3,$H18))</f>
        <v>1</v>
      </c>
      <c r="K17" s="359">
        <f>AVERAGE(I17,I19,I22,I23,I24)</f>
        <v>1</v>
      </c>
      <c r="L17" s="359">
        <f>AVERAGE(J17,J19,J22,J23,J24)</f>
        <v>1</v>
      </c>
      <c r="M17" s="39"/>
      <c r="N17" s="39"/>
    </row>
    <row r="18" spans="1:14" s="53" customFormat="1" ht="84.75" customHeight="1">
      <c r="A18" s="388"/>
      <c r="B18" s="70"/>
      <c r="C18" s="70"/>
      <c r="D18" s="381"/>
      <c r="E18" s="123" t="s">
        <v>73</v>
      </c>
      <c r="F18" s="482" t="s">
        <v>348</v>
      </c>
      <c r="G18" s="21">
        <v>1</v>
      </c>
      <c r="H18" s="21">
        <v>1</v>
      </c>
      <c r="I18" s="340"/>
      <c r="J18" s="340"/>
      <c r="K18" s="360"/>
      <c r="L18" s="360"/>
      <c r="M18" s="39"/>
      <c r="N18" s="39"/>
    </row>
    <row r="19" spans="1:14" s="53" customFormat="1" ht="84.75" hidden="1" customHeight="1">
      <c r="A19" s="388"/>
      <c r="B19" s="70"/>
      <c r="C19" s="77" t="s">
        <v>56</v>
      </c>
      <c r="D19" s="494" t="s">
        <v>349</v>
      </c>
      <c r="E19" s="123" t="s">
        <v>76</v>
      </c>
      <c r="F19" s="507" t="s">
        <v>350</v>
      </c>
      <c r="G19" s="21">
        <v>1</v>
      </c>
      <c r="H19" s="21">
        <v>1</v>
      </c>
      <c r="I19" s="339">
        <f>AVERAGE(IF(OR($G19="N/A",$H19="N/A"),3,$G19),IF(OR($G20="N/A",$H20="N/A"),3,$G20),IF(OR($G21="N/A",$H21="N/A"),3,$G21))</f>
        <v>1</v>
      </c>
      <c r="J19" s="339">
        <f>AVERAGE(IF(OR($G19="N/A",$H19="N/A"),3,$H19),IF(OR($G20="N/A",$H20="N/A"),3,$H20),IF(OR($G21="N/A",$H21="N/A"),3,$H21))</f>
        <v>1</v>
      </c>
      <c r="K19" s="360"/>
      <c r="L19" s="360"/>
      <c r="M19" s="39"/>
      <c r="N19" s="39"/>
    </row>
    <row r="20" spans="1:14" s="53" customFormat="1" ht="84.75" hidden="1" customHeight="1">
      <c r="A20" s="388"/>
      <c r="B20" s="70"/>
      <c r="C20" s="70"/>
      <c r="D20" s="382"/>
      <c r="E20" s="123" t="s">
        <v>70</v>
      </c>
      <c r="F20" s="242" t="s">
        <v>351</v>
      </c>
      <c r="G20" s="21">
        <v>1</v>
      </c>
      <c r="H20" s="21">
        <v>1</v>
      </c>
      <c r="I20" s="341"/>
      <c r="J20" s="341"/>
      <c r="K20" s="360"/>
      <c r="L20" s="360"/>
      <c r="M20" s="39"/>
      <c r="N20" s="39"/>
    </row>
    <row r="21" spans="1:14" s="53" customFormat="1" ht="84.75" customHeight="1">
      <c r="A21" s="388"/>
      <c r="B21" s="70"/>
      <c r="C21" s="70"/>
      <c r="D21" s="381"/>
      <c r="E21" s="123" t="s">
        <v>73</v>
      </c>
      <c r="F21" s="482" t="s">
        <v>352</v>
      </c>
      <c r="G21" s="21">
        <v>1</v>
      </c>
      <c r="H21" s="21">
        <v>1</v>
      </c>
      <c r="I21" s="340"/>
      <c r="J21" s="340"/>
      <c r="K21" s="360"/>
      <c r="L21" s="360"/>
      <c r="M21" s="39"/>
      <c r="N21" s="39"/>
    </row>
    <row r="22" spans="1:14" s="53" customFormat="1" ht="84.75" customHeight="1">
      <c r="A22" s="388"/>
      <c r="B22" s="79" t="s">
        <v>87</v>
      </c>
      <c r="C22" s="70"/>
      <c r="D22" s="179" t="s">
        <v>353</v>
      </c>
      <c r="E22" s="123" t="s">
        <v>73</v>
      </c>
      <c r="F22" s="514" t="s">
        <v>354</v>
      </c>
      <c r="G22" s="21">
        <v>1</v>
      </c>
      <c r="H22" s="21">
        <v>1</v>
      </c>
      <c r="I22" s="76">
        <f>IF(OR($G22="N/A",$H22="N/A"),3,$G22)</f>
        <v>1</v>
      </c>
      <c r="J22" s="76">
        <f>IF(OR($G22="N/A",$H22="N/A"),3,$H22)</f>
        <v>1</v>
      </c>
      <c r="K22" s="360"/>
      <c r="L22" s="360"/>
      <c r="M22" s="39"/>
      <c r="N22" s="39"/>
    </row>
    <row r="23" spans="1:14" s="53" customFormat="1" ht="84.75" hidden="1" customHeight="1">
      <c r="A23" s="388"/>
      <c r="B23" s="70"/>
      <c r="C23" s="70"/>
      <c r="D23" s="466" t="s">
        <v>355</v>
      </c>
      <c r="E23" s="123" t="s">
        <v>70</v>
      </c>
      <c r="F23" s="161" t="s">
        <v>356</v>
      </c>
      <c r="G23" s="21">
        <v>1</v>
      </c>
      <c r="H23" s="21">
        <v>1</v>
      </c>
      <c r="I23" s="76">
        <f t="shared" ref="I23:I24" si="0">IF(OR($G23="N/A",$H23="N/A"),3,$G23)</f>
        <v>1</v>
      </c>
      <c r="J23" s="76">
        <f t="shared" ref="J23:J24" si="1">IF(OR($G23="N/A",$H23="N/A"),3,$H23)</f>
        <v>1</v>
      </c>
      <c r="K23" s="360"/>
      <c r="L23" s="360"/>
      <c r="M23" s="39"/>
      <c r="N23" s="39"/>
    </row>
    <row r="24" spans="1:14" s="53" customFormat="1" ht="84.75" hidden="1" customHeight="1">
      <c r="A24" s="389"/>
      <c r="B24" s="68"/>
      <c r="C24" s="68"/>
      <c r="D24" s="491" t="s">
        <v>357</v>
      </c>
      <c r="E24" s="220" t="s">
        <v>70</v>
      </c>
      <c r="F24" s="221" t="s">
        <v>358</v>
      </c>
      <c r="G24" s="21">
        <v>1</v>
      </c>
      <c r="H24" s="21">
        <v>1</v>
      </c>
      <c r="I24" s="76">
        <f t="shared" si="0"/>
        <v>1</v>
      </c>
      <c r="J24" s="76">
        <f t="shared" si="1"/>
        <v>1</v>
      </c>
      <c r="K24" s="361"/>
      <c r="L24" s="361"/>
      <c r="M24" s="39"/>
      <c r="N24" s="39"/>
    </row>
  </sheetData>
  <sheetProtection algorithmName="SHA-512" hashValue="ZWVzrRWEP6QPEibNT5n8ftzpxTPvAwpR9kJC1fXNcpnhLHQzyn8JGtuxYiedCIPQiigWiTs+XtG2SON3Yk3aEg==" saltValue="xaC9AXhQ7UdUJVpLHio0fw==" spinCount="100000" sheet="1" formatColumns="0" formatRows="0" insertColumns="0" insertRows="0" insertHyperlinks="0" sort="0" autoFilter="0" pivotTables="0"/>
  <autoFilter ref="A2:N24" xr:uid="{FA7079F6-CB49-47A8-A25A-3B781F9DA934}">
    <filterColumn colId="4">
      <filters>
        <filter val="Essential"/>
      </filters>
    </filterColumn>
  </autoFilter>
  <mergeCells count="29">
    <mergeCell ref="I3:I6"/>
    <mergeCell ref="J3:J6"/>
    <mergeCell ref="I7:I8"/>
    <mergeCell ref="J7:J8"/>
    <mergeCell ref="K17:K24"/>
    <mergeCell ref="I17:I18"/>
    <mergeCell ref="J17:J18"/>
    <mergeCell ref="I9:I10"/>
    <mergeCell ref="J9:J10"/>
    <mergeCell ref="I11:I12"/>
    <mergeCell ref="J11:J12"/>
    <mergeCell ref="I13:I16"/>
    <mergeCell ref="J13:J16"/>
    <mergeCell ref="A1:B1"/>
    <mergeCell ref="I19:I21"/>
    <mergeCell ref="J19:J21"/>
    <mergeCell ref="K3:K16"/>
    <mergeCell ref="D13:D16"/>
    <mergeCell ref="A3:A16"/>
    <mergeCell ref="D17:D18"/>
    <mergeCell ref="D19:D21"/>
    <mergeCell ref="A17:A24"/>
    <mergeCell ref="D3:D6"/>
    <mergeCell ref="D7:D8"/>
    <mergeCell ref="D9:D10"/>
    <mergeCell ref="D11:D12"/>
    <mergeCell ref="G1:N1"/>
    <mergeCell ref="L3:L16"/>
    <mergeCell ref="L17:L24"/>
  </mergeCells>
  <conditionalFormatting sqref="G3:H24">
    <cfRule type="expression" dxfId="16" priority="1">
      <formula>AND(NA_Count&gt;5,COUNTIF($G3:$H3,"N/A")&gt;0)</formula>
    </cfRule>
  </conditionalFormatting>
  <dataValidations count="2">
    <dataValidation type="list" allowBlank="1" showInputMessage="1" showErrorMessage="1" sqref="G3:H3 G6:H18 G20:H21 G23:H24" xr:uid="{F0EBEDE8-91DF-40FD-9E3E-F0AF1D413DFD}">
      <formula1>"1,2,3,4,5,N/A"</formula1>
    </dataValidation>
    <dataValidation type="list" allowBlank="1" showInputMessage="1" showErrorMessage="1" sqref="G19:H19 G22:H22" xr:uid="{A84DB63F-488E-46BA-968F-DCE285BE37F5}">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0F73090-5626-4819-8921-8A75756FF07E}">
          <x14:formula1>
            <xm:f>Sheet1!$B$2:$B$6</xm:f>
          </x14:formula1>
          <xm:sqref>G4:H5</xm:sqref>
        </x14:dataValidation>
        <x14:dataValidation type="list" allowBlank="1" showInputMessage="1" showErrorMessage="1" xr:uid="{D19201EE-33D7-4104-9AD9-95CB848C6652}">
          <x14:formula1>
            <xm:f>Sheet1!$D$2:$D$4</xm:f>
          </x14:formula1>
          <xm:sqref>E3:E24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R17"/>
  <sheetViews>
    <sheetView showGridLines="0" zoomScaleNormal="100" workbookViewId="0">
      <pane ySplit="2" topLeftCell="A11" activePane="bottomLeft" state="frozen"/>
      <selection pane="bottomLeft" activeCell="G8" sqref="G8:H16"/>
      <selection activeCell="M5" sqref="M5"/>
    </sheetView>
  </sheetViews>
  <sheetFormatPr defaultColWidth="8.85546875" defaultRowHeight="15"/>
  <cols>
    <col min="1" max="1" width="30.28515625" customWidth="1"/>
    <col min="2" max="2" width="22.85546875" customWidth="1"/>
    <col min="3" max="3" width="17.28515625" customWidth="1"/>
    <col min="4" max="4" width="33.28515625" customWidth="1"/>
    <col min="5" max="5" width="17.42578125" customWidth="1"/>
    <col min="6" max="6" width="46.140625" customWidth="1"/>
    <col min="7" max="7" width="13.28515625" customWidth="1"/>
    <col min="8" max="8" width="13.42578125" customWidth="1"/>
    <col min="9" max="12" width="15.7109375" style="6" customWidth="1"/>
    <col min="13" max="14" width="60.7109375" customWidth="1"/>
    <col min="15" max="18" width="8.85546875" style="53"/>
  </cols>
  <sheetData>
    <row r="1" spans="1:14" ht="30" customHeight="1">
      <c r="A1" s="331" t="s">
        <v>51</v>
      </c>
      <c r="B1" s="332"/>
      <c r="C1" s="54">
        <f>Introductie!Q4</f>
        <v>46107</v>
      </c>
      <c r="D1" s="176" t="s">
        <v>52</v>
      </c>
      <c r="E1" s="54">
        <f>Introductie!T27</f>
        <v>46101</v>
      </c>
      <c r="F1" s="54"/>
      <c r="G1" s="333" t="s">
        <v>53</v>
      </c>
      <c r="H1" s="334"/>
      <c r="I1" s="334"/>
      <c r="J1" s="334"/>
      <c r="K1" s="334"/>
      <c r="L1" s="334"/>
      <c r="M1" s="334"/>
      <c r="N1" s="335"/>
    </row>
    <row r="2" spans="1:14" ht="45.6" customHeight="1">
      <c r="A2" s="20" t="s">
        <v>54</v>
      </c>
      <c r="B2" s="94" t="s">
        <v>55</v>
      </c>
      <c r="C2" s="94" t="s">
        <v>56</v>
      </c>
      <c r="D2" s="94" t="s">
        <v>57</v>
      </c>
      <c r="E2" s="93" t="s">
        <v>58</v>
      </c>
      <c r="F2" s="93" t="s">
        <v>359</v>
      </c>
      <c r="G2" s="65" t="s">
        <v>60</v>
      </c>
      <c r="H2" s="65" t="s">
        <v>61</v>
      </c>
      <c r="I2" s="65" t="s">
        <v>62</v>
      </c>
      <c r="J2" s="65" t="s">
        <v>63</v>
      </c>
      <c r="K2" s="65" t="s">
        <v>64</v>
      </c>
      <c r="L2" s="65" t="s">
        <v>65</v>
      </c>
      <c r="M2" s="66" t="s">
        <v>66</v>
      </c>
      <c r="N2" s="66" t="s">
        <v>67</v>
      </c>
    </row>
    <row r="3" spans="1:14" ht="78" customHeight="1">
      <c r="A3" s="515" t="s">
        <v>360</v>
      </c>
      <c r="B3" s="88"/>
      <c r="C3" s="100"/>
      <c r="D3" s="516" t="s">
        <v>361</v>
      </c>
      <c r="E3" s="125" t="s">
        <v>76</v>
      </c>
      <c r="F3" s="179" t="s">
        <v>362</v>
      </c>
      <c r="G3" s="21">
        <v>1</v>
      </c>
      <c r="H3" s="21">
        <v>1</v>
      </c>
      <c r="I3" s="339">
        <f>AVERAGE(IF(OR($G3="N/A",$H3="N/A"),3,$G3),IF(OR($G4="N/A",$H4="N/A"),3,$G4))</f>
        <v>1</v>
      </c>
      <c r="J3" s="339">
        <f>AVERAGE(IF(OR($G3="N/A",$H3="N/A"),3,$H3),IF(OR($G4="N/A",$H4="N/A"),3,$H4))</f>
        <v>1</v>
      </c>
      <c r="K3" s="359">
        <f>AVERAGE(I3,I5,I7,I8)</f>
        <v>1</v>
      </c>
      <c r="L3" s="359">
        <f>AVERAGE(J3,J5,J7,J8)</f>
        <v>1</v>
      </c>
      <c r="M3" s="39"/>
      <c r="N3" s="39"/>
    </row>
    <row r="4" spans="1:14" ht="78" customHeight="1">
      <c r="A4" s="396"/>
      <c r="B4" s="88"/>
      <c r="C4" s="88"/>
      <c r="D4" s="395"/>
      <c r="E4" s="125" t="s">
        <v>70</v>
      </c>
      <c r="F4" s="185" t="s">
        <v>363</v>
      </c>
      <c r="G4" s="21">
        <v>1</v>
      </c>
      <c r="H4" s="21">
        <v>1</v>
      </c>
      <c r="I4" s="340"/>
      <c r="J4" s="340"/>
      <c r="K4" s="360"/>
      <c r="L4" s="360"/>
      <c r="M4" s="39"/>
      <c r="N4" s="39"/>
    </row>
    <row r="5" spans="1:14" ht="78" customHeight="1">
      <c r="A5" s="396"/>
      <c r="B5" s="88"/>
      <c r="C5" s="88"/>
      <c r="D5" s="393" t="s">
        <v>364</v>
      </c>
      <c r="E5" s="125" t="s">
        <v>70</v>
      </c>
      <c r="F5" s="201" t="s">
        <v>365</v>
      </c>
      <c r="G5" s="21">
        <v>1</v>
      </c>
      <c r="H5" s="21">
        <v>1</v>
      </c>
      <c r="I5" s="339">
        <f>AVERAGE(IF(OR($G5="N/A",$H5="N/A"),3,$G5),IF(OR($G6="N/A",$H6="N/A"),3,$G6))</f>
        <v>1</v>
      </c>
      <c r="J5" s="339">
        <f>AVERAGE(IF(OR($G5="N/A",$H5="N/A"),3,$H5),IF(OR($G6="N/A",$H6="N/A"),3,$H6))</f>
        <v>1</v>
      </c>
      <c r="K5" s="360"/>
      <c r="L5" s="360"/>
      <c r="M5" s="39"/>
      <c r="N5" s="39"/>
    </row>
    <row r="6" spans="1:14" ht="78" customHeight="1">
      <c r="A6" s="396"/>
      <c r="B6" s="70"/>
      <c r="C6" s="91"/>
      <c r="D6" s="381"/>
      <c r="E6" s="124" t="s">
        <v>73</v>
      </c>
      <c r="F6" s="182" t="s">
        <v>366</v>
      </c>
      <c r="G6" s="21">
        <v>1</v>
      </c>
      <c r="H6" s="21">
        <v>1</v>
      </c>
      <c r="I6" s="340"/>
      <c r="J6" s="340"/>
      <c r="K6" s="360"/>
      <c r="L6" s="360"/>
      <c r="M6" s="39"/>
      <c r="N6" s="39"/>
    </row>
    <row r="7" spans="1:14" ht="78" customHeight="1">
      <c r="A7" s="396"/>
      <c r="B7" s="88"/>
      <c r="C7" s="88"/>
      <c r="D7" s="222" t="s">
        <v>367</v>
      </c>
      <c r="E7" s="125" t="s">
        <v>70</v>
      </c>
      <c r="F7" s="177" t="s">
        <v>368</v>
      </c>
      <c r="G7" s="21">
        <v>1</v>
      </c>
      <c r="H7" s="21">
        <v>1</v>
      </c>
      <c r="I7" s="36">
        <f>IF(OR($G7="N/A",$H7="N/A"),3,$G7)</f>
        <v>1</v>
      </c>
      <c r="J7" s="36">
        <f>IF(OR($G7="N/A",$H7="N/A"),3,$H7)</f>
        <v>1</v>
      </c>
      <c r="K7" s="360"/>
      <c r="L7" s="360"/>
      <c r="M7" s="39"/>
      <c r="N7" s="39"/>
    </row>
    <row r="8" spans="1:14" ht="78" customHeight="1">
      <c r="A8" s="397"/>
      <c r="B8" s="68"/>
      <c r="C8" s="88"/>
      <c r="D8" s="222" t="s">
        <v>369</v>
      </c>
      <c r="E8" s="125" t="s">
        <v>70</v>
      </c>
      <c r="F8" s="177" t="s">
        <v>370</v>
      </c>
      <c r="G8" s="21">
        <v>1</v>
      </c>
      <c r="H8" s="21">
        <v>1</v>
      </c>
      <c r="I8" s="36">
        <f t="shared" ref="I8:I12" si="0">IF(OR($G8="N/A",$H8="N/A"),3,$G8)</f>
        <v>1</v>
      </c>
      <c r="J8" s="36">
        <f t="shared" ref="J8:J11" si="1">IF(OR($G8="N/A",$H8="N/A"),3,$H8)</f>
        <v>1</v>
      </c>
      <c r="K8" s="361"/>
      <c r="L8" s="361"/>
      <c r="M8" s="39"/>
      <c r="N8" s="39"/>
    </row>
    <row r="9" spans="1:14" ht="78" customHeight="1">
      <c r="A9" s="515" t="s">
        <v>371</v>
      </c>
      <c r="B9" s="67"/>
      <c r="C9" s="67"/>
      <c r="D9" s="491" t="s">
        <v>372</v>
      </c>
      <c r="E9" s="124" t="s">
        <v>73</v>
      </c>
      <c r="F9" s="223" t="s">
        <v>373</v>
      </c>
      <c r="G9" s="21">
        <v>1</v>
      </c>
      <c r="H9" s="21">
        <v>1</v>
      </c>
      <c r="I9" s="36">
        <f t="shared" si="0"/>
        <v>1</v>
      </c>
      <c r="J9" s="36">
        <f t="shared" si="1"/>
        <v>1</v>
      </c>
      <c r="K9" s="359">
        <f>AVERAGE(I9,I10,I11,I12)</f>
        <v>1</v>
      </c>
      <c r="L9" s="359">
        <f>AVERAGE(J9,J10,J11,J12)</f>
        <v>1</v>
      </c>
      <c r="M9" s="39"/>
      <c r="N9" s="39"/>
    </row>
    <row r="10" spans="1:14" ht="78" customHeight="1">
      <c r="A10" s="396"/>
      <c r="B10" s="88"/>
      <c r="C10" s="88"/>
      <c r="D10" s="517" t="s">
        <v>374</v>
      </c>
      <c r="E10" s="125" t="s">
        <v>73</v>
      </c>
      <c r="F10" s="491" t="s">
        <v>375</v>
      </c>
      <c r="G10" s="21">
        <v>1</v>
      </c>
      <c r="H10" s="21">
        <v>1</v>
      </c>
      <c r="I10" s="36">
        <f t="shared" si="0"/>
        <v>1</v>
      </c>
      <c r="J10" s="36">
        <f t="shared" si="1"/>
        <v>1</v>
      </c>
      <c r="K10" s="360"/>
      <c r="L10" s="360"/>
      <c r="M10" s="39"/>
      <c r="N10" s="39"/>
    </row>
    <row r="11" spans="1:14" ht="78" customHeight="1">
      <c r="A11" s="396"/>
      <c r="B11" s="70"/>
      <c r="C11" s="70"/>
      <c r="D11" s="491" t="s">
        <v>376</v>
      </c>
      <c r="E11" s="125" t="s">
        <v>73</v>
      </c>
      <c r="F11" s="491" t="s">
        <v>377</v>
      </c>
      <c r="G11" s="21">
        <v>1</v>
      </c>
      <c r="H11" s="21">
        <v>1</v>
      </c>
      <c r="I11" s="36">
        <f t="shared" si="0"/>
        <v>1</v>
      </c>
      <c r="J11" s="36">
        <f t="shared" si="1"/>
        <v>1</v>
      </c>
      <c r="K11" s="360"/>
      <c r="L11" s="360"/>
      <c r="M11" s="39"/>
      <c r="N11" s="39"/>
    </row>
    <row r="12" spans="1:14" ht="78" customHeight="1">
      <c r="A12" s="397"/>
      <c r="B12" s="88"/>
      <c r="C12" s="88"/>
      <c r="D12" s="222" t="s">
        <v>378</v>
      </c>
      <c r="E12" s="125" t="s">
        <v>73</v>
      </c>
      <c r="F12" s="179" t="s">
        <v>379</v>
      </c>
      <c r="G12" s="21">
        <v>1</v>
      </c>
      <c r="H12" s="21">
        <v>1</v>
      </c>
      <c r="I12" s="36">
        <f t="shared" si="0"/>
        <v>1</v>
      </c>
      <c r="J12" s="36">
        <f>IF(OR($G12="N/A",$H12="N/A"),3,$H12)</f>
        <v>1</v>
      </c>
      <c r="K12" s="361"/>
      <c r="L12" s="361"/>
      <c r="M12" s="39"/>
      <c r="N12" s="39"/>
    </row>
    <row r="13" spans="1:14" ht="78" customHeight="1">
      <c r="A13" s="515" t="s">
        <v>380</v>
      </c>
      <c r="B13" s="100"/>
      <c r="C13" s="100"/>
      <c r="D13" s="393" t="s">
        <v>381</v>
      </c>
      <c r="E13" s="125" t="s">
        <v>76</v>
      </c>
      <c r="F13" s="466" t="s">
        <v>382</v>
      </c>
      <c r="G13" s="21">
        <v>1</v>
      </c>
      <c r="H13" s="21">
        <v>1</v>
      </c>
      <c r="I13" s="339">
        <f>AVERAGE(IF(OR($G13="N/A",$H13="N/A"),3,$G13),IF(OR($G14="N/A",$H14="N/A"),3,$G14))</f>
        <v>1</v>
      </c>
      <c r="J13" s="339">
        <f>AVERAGE(IF(OR($G13="N/A",$H13="N/A"),3,$H13),IF(OR($G14="N/A",$H14="N/A"),3,$H14))</f>
        <v>1</v>
      </c>
      <c r="K13" s="359">
        <f>I13</f>
        <v>1</v>
      </c>
      <c r="L13" s="359">
        <f>J13</f>
        <v>1</v>
      </c>
      <c r="M13" s="39"/>
      <c r="N13" s="39"/>
    </row>
    <row r="14" spans="1:14" ht="78" customHeight="1">
      <c r="A14" s="397"/>
      <c r="B14" s="70"/>
      <c r="C14" s="110" t="s">
        <v>56</v>
      </c>
      <c r="D14" s="381"/>
      <c r="E14" s="125" t="s">
        <v>70</v>
      </c>
      <c r="F14" s="224" t="s">
        <v>383</v>
      </c>
      <c r="G14" s="21">
        <v>1</v>
      </c>
      <c r="H14" s="21">
        <v>1</v>
      </c>
      <c r="I14" s="340"/>
      <c r="J14" s="340"/>
      <c r="K14" s="361"/>
      <c r="L14" s="361"/>
      <c r="M14" s="39"/>
      <c r="N14" s="39"/>
    </row>
    <row r="15" spans="1:14" ht="78" customHeight="1">
      <c r="A15" s="518" t="s">
        <v>384</v>
      </c>
      <c r="B15" s="67"/>
      <c r="C15" s="111"/>
      <c r="D15" s="393" t="s">
        <v>385</v>
      </c>
      <c r="E15" s="125" t="s">
        <v>70</v>
      </c>
      <c r="F15" s="241" t="s">
        <v>386</v>
      </c>
      <c r="G15" s="21">
        <v>1</v>
      </c>
      <c r="H15" s="21">
        <v>1</v>
      </c>
      <c r="I15" s="339">
        <f>AVERAGE(IF(OR($G15="N/A",$H15="N/A"),3,$G15),IF(OR($G16="N/A",$H16="N/A"),3,$G16))</f>
        <v>1</v>
      </c>
      <c r="J15" s="339">
        <f>AVERAGE(IF(OR($G15="N/A",$H15="N/A"),3,$H15),IF(OR($G16="N/A",$H16="N/A"),3,$H16))</f>
        <v>1</v>
      </c>
      <c r="K15" s="359">
        <f>I15</f>
        <v>1</v>
      </c>
      <c r="L15" s="359">
        <f>J15</f>
        <v>1</v>
      </c>
      <c r="M15" s="75"/>
      <c r="N15" s="75"/>
    </row>
    <row r="16" spans="1:14" s="53" customFormat="1" ht="78" customHeight="1">
      <c r="A16" s="394"/>
      <c r="B16" s="68"/>
      <c r="C16" s="112" t="s">
        <v>56</v>
      </c>
      <c r="D16" s="381"/>
      <c r="E16" s="126" t="s">
        <v>70</v>
      </c>
      <c r="F16" s="224" t="s">
        <v>387</v>
      </c>
      <c r="G16" s="21">
        <v>1</v>
      </c>
      <c r="H16" s="21">
        <v>1</v>
      </c>
      <c r="I16" s="340"/>
      <c r="J16" s="340"/>
      <c r="K16" s="361"/>
      <c r="L16" s="361"/>
      <c r="M16" s="39"/>
      <c r="N16" s="39"/>
    </row>
    <row r="17" spans="6:6">
      <c r="F17" s="113"/>
    </row>
  </sheetData>
  <sheetProtection algorithmName="SHA-512" hashValue="99OITY4to03wOyB2CfNI9JSB23UP1Q1Pt6OWpiswsqhx3aSlYGHowVL5pqlh5qWbCfc0CUog3pQmYicuf8qpmg==" saltValue="96+RvDafEQDs/C9pORKeCA==" spinCount="100000" sheet="1" formatColumns="0" formatRows="0" insertColumns="0" insertRows="0" insertHyperlinks="0" sort="0" autoFilter="0" pivotTables="0"/>
  <autoFilter ref="A2:N16" xr:uid="{FA7079F6-CB49-47A8-A25A-3B781F9DA934}"/>
  <mergeCells count="26">
    <mergeCell ref="A15:A16"/>
    <mergeCell ref="G1:N1"/>
    <mergeCell ref="I3:I4"/>
    <mergeCell ref="J3:J4"/>
    <mergeCell ref="I5:I6"/>
    <mergeCell ref="J5:J6"/>
    <mergeCell ref="I13:I14"/>
    <mergeCell ref="J13:J14"/>
    <mergeCell ref="D3:D4"/>
    <mergeCell ref="D5:D6"/>
    <mergeCell ref="A3:A8"/>
    <mergeCell ref="A9:A12"/>
    <mergeCell ref="A13:A14"/>
    <mergeCell ref="D13:D14"/>
    <mergeCell ref="I15:I16"/>
    <mergeCell ref="J15:J16"/>
    <mergeCell ref="D15:D16"/>
    <mergeCell ref="K15:K16"/>
    <mergeCell ref="L15:L16"/>
    <mergeCell ref="K13:K14"/>
    <mergeCell ref="L13:L14"/>
    <mergeCell ref="A1:B1"/>
    <mergeCell ref="K9:K12"/>
    <mergeCell ref="L9:L12"/>
    <mergeCell ref="K3:K8"/>
    <mergeCell ref="L3:L8"/>
  </mergeCells>
  <conditionalFormatting sqref="G3:H16">
    <cfRule type="expression" dxfId="15" priority="1">
      <formula>AND(NA_Count&gt;5,COUNTIF($G3:$H3,"N/A")&gt;0)</formula>
    </cfRule>
  </conditionalFormatting>
  <dataValidations count="2">
    <dataValidation type="list" allowBlank="1" showInputMessage="1" showErrorMessage="1" sqref="G3:H13 G15:H15" xr:uid="{14506002-E2E3-46BE-A5C8-D2895353D49E}">
      <formula1>"1,2,3,4,5,N/A"</formula1>
    </dataValidation>
    <dataValidation type="list" allowBlank="1" showInputMessage="1" showErrorMessage="1" sqref="G16:H16 G14:H14" xr:uid="{B2859DE3-F45E-4E2D-A1AB-2D9E32899218}">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4B91368-2E90-44F7-BD64-B485F0394649}">
          <x14:formula1>
            <xm:f>Sheet1!$D$2:$D$4</xm:f>
          </x14:formula1>
          <xm:sqref>E3:E16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R11"/>
  <sheetViews>
    <sheetView showGridLines="0" zoomScaleNormal="100" workbookViewId="0">
      <pane ySplit="2" topLeftCell="A9" activePane="bottomLeft" state="frozen"/>
      <selection pane="bottomLeft" activeCell="C1" sqref="C1"/>
      <selection activeCell="M5" sqref="M5"/>
    </sheetView>
  </sheetViews>
  <sheetFormatPr defaultColWidth="8.85546875" defaultRowHeight="15"/>
  <cols>
    <col min="1" max="1" width="30.28515625" customWidth="1"/>
    <col min="2" max="2" width="22.85546875" customWidth="1"/>
    <col min="3" max="3" width="17.28515625" customWidth="1"/>
    <col min="4" max="4" width="33.28515625" customWidth="1"/>
    <col min="5" max="5" width="17.42578125" customWidth="1"/>
    <col min="6" max="6" width="46.85546875" customWidth="1"/>
    <col min="7" max="7" width="13.28515625" customWidth="1"/>
    <col min="8" max="8" width="13.42578125" customWidth="1"/>
    <col min="9" max="12" width="15.7109375" style="6" customWidth="1"/>
    <col min="13" max="14" width="60.7109375" customWidth="1"/>
    <col min="15" max="18" width="8.85546875" style="53"/>
  </cols>
  <sheetData>
    <row r="1" spans="1:14" ht="16.350000000000001" customHeight="1">
      <c r="A1" s="331" t="s">
        <v>51</v>
      </c>
      <c r="B1" s="332"/>
      <c r="C1" s="54">
        <f>Introductie!Q4</f>
        <v>46107</v>
      </c>
      <c r="D1" s="176" t="s">
        <v>52</v>
      </c>
      <c r="E1" s="54">
        <f>Introductie!T27</f>
        <v>46101</v>
      </c>
      <c r="F1" s="54"/>
      <c r="G1" s="333" t="s">
        <v>53</v>
      </c>
      <c r="H1" s="334"/>
      <c r="I1" s="334"/>
      <c r="J1" s="334"/>
      <c r="K1" s="334"/>
      <c r="L1" s="334"/>
      <c r="M1" s="334"/>
      <c r="N1" s="335"/>
    </row>
    <row r="2" spans="1:14" ht="45.6" customHeight="1">
      <c r="A2" s="20" t="s">
        <v>54</v>
      </c>
      <c r="B2" s="94" t="s">
        <v>87</v>
      </c>
      <c r="C2" s="94" t="s">
        <v>56</v>
      </c>
      <c r="D2" s="94" t="s">
        <v>57</v>
      </c>
      <c r="E2" s="93" t="s">
        <v>58</v>
      </c>
      <c r="F2" s="93" t="s">
        <v>59</v>
      </c>
      <c r="G2" s="65" t="s">
        <v>60</v>
      </c>
      <c r="H2" s="65" t="s">
        <v>61</v>
      </c>
      <c r="I2" s="65" t="s">
        <v>62</v>
      </c>
      <c r="J2" s="65" t="s">
        <v>63</v>
      </c>
      <c r="K2" s="65" t="s">
        <v>64</v>
      </c>
      <c r="L2" s="65" t="s">
        <v>65</v>
      </c>
      <c r="M2" s="66" t="s">
        <v>66</v>
      </c>
      <c r="N2" s="66" t="s">
        <v>67</v>
      </c>
    </row>
    <row r="3" spans="1:14" ht="81.75" customHeight="1">
      <c r="A3" s="519" t="s">
        <v>388</v>
      </c>
      <c r="B3" s="115"/>
      <c r="C3" s="88"/>
      <c r="D3" s="491" t="s">
        <v>389</v>
      </c>
      <c r="E3" s="127" t="s">
        <v>76</v>
      </c>
      <c r="F3" s="520" t="s">
        <v>390</v>
      </c>
      <c r="G3" s="21">
        <v>1</v>
      </c>
      <c r="H3" s="21">
        <v>1</v>
      </c>
      <c r="I3" s="36">
        <f>IF(OR($G3="N/A",$H3="N/A"),3,$G3)</f>
        <v>1</v>
      </c>
      <c r="J3" s="36">
        <f>IF(OR($G3="N/A",$H3="N/A"),3,$H3)</f>
        <v>1</v>
      </c>
      <c r="K3" s="359">
        <f>AVERAGE(I3,I4,I5,I6)</f>
        <v>1</v>
      </c>
      <c r="L3" s="359">
        <f>AVERAGE(J3,J4,J5,J6)</f>
        <v>1</v>
      </c>
      <c r="M3" s="39"/>
      <c r="N3" s="39"/>
    </row>
    <row r="4" spans="1:14" ht="81.75" customHeight="1">
      <c r="A4" s="398"/>
      <c r="B4" s="91"/>
      <c r="C4" s="88"/>
      <c r="D4" s="177" t="s">
        <v>391</v>
      </c>
      <c r="E4" s="127" t="s">
        <v>73</v>
      </c>
      <c r="F4" s="521" t="s">
        <v>392</v>
      </c>
      <c r="G4" s="21">
        <v>1</v>
      </c>
      <c r="H4" s="21">
        <v>1</v>
      </c>
      <c r="I4" s="36">
        <f t="shared" ref="I4:I10" si="0">IF(OR($G4="N/A",$H4="N/A"),3,$G4)</f>
        <v>1</v>
      </c>
      <c r="J4" s="36">
        <f>IF(OR($G4="N/A",$H4="N/A"),3,$H4)</f>
        <v>1</v>
      </c>
      <c r="K4" s="360"/>
      <c r="L4" s="360"/>
      <c r="M4" s="39"/>
      <c r="N4" s="39"/>
    </row>
    <row r="5" spans="1:14" ht="81.75" customHeight="1">
      <c r="A5" s="398"/>
      <c r="B5" s="92"/>
      <c r="C5" s="91"/>
      <c r="D5" s="491" t="s">
        <v>393</v>
      </c>
      <c r="E5" s="127" t="s">
        <v>70</v>
      </c>
      <c r="F5" s="522" t="s">
        <v>394</v>
      </c>
      <c r="G5" s="21">
        <v>1</v>
      </c>
      <c r="H5" s="21">
        <v>1</v>
      </c>
      <c r="I5" s="36">
        <f t="shared" si="0"/>
        <v>1</v>
      </c>
      <c r="J5" s="36">
        <f t="shared" ref="J5:J10" si="1">IF(OR($G5="N/A",$H5="N/A"),3,$H5)</f>
        <v>1</v>
      </c>
      <c r="K5" s="360"/>
      <c r="L5" s="360"/>
      <c r="M5" s="39"/>
      <c r="N5" s="39"/>
    </row>
    <row r="6" spans="1:14" ht="81.75" customHeight="1">
      <c r="A6" s="399"/>
      <c r="B6" s="114"/>
      <c r="C6" s="68"/>
      <c r="D6" s="177" t="s">
        <v>395</v>
      </c>
      <c r="E6" s="127" t="s">
        <v>70</v>
      </c>
      <c r="F6" s="177" t="s">
        <v>396</v>
      </c>
      <c r="G6" s="21">
        <v>1</v>
      </c>
      <c r="H6" s="21">
        <v>1</v>
      </c>
      <c r="I6" s="36">
        <f t="shared" si="0"/>
        <v>1</v>
      </c>
      <c r="J6" s="36">
        <f t="shared" si="1"/>
        <v>1</v>
      </c>
      <c r="K6" s="361"/>
      <c r="L6" s="361"/>
      <c r="M6" s="39"/>
      <c r="N6" s="39"/>
    </row>
    <row r="7" spans="1:14" ht="105" customHeight="1">
      <c r="A7" s="523" t="s">
        <v>397</v>
      </c>
      <c r="B7" s="79" t="s">
        <v>87</v>
      </c>
      <c r="C7" s="88"/>
      <c r="D7" s="177" t="s">
        <v>398</v>
      </c>
      <c r="E7" s="127" t="s">
        <v>70</v>
      </c>
      <c r="F7" s="186" t="s">
        <v>399</v>
      </c>
      <c r="G7" s="21">
        <v>1</v>
      </c>
      <c r="H7" s="21">
        <v>1</v>
      </c>
      <c r="I7" s="36">
        <f t="shared" si="0"/>
        <v>1</v>
      </c>
      <c r="J7" s="36">
        <f t="shared" si="1"/>
        <v>1</v>
      </c>
      <c r="K7" s="359">
        <f>AVERAGE(I7,I8,I9,I10)</f>
        <v>1</v>
      </c>
      <c r="L7" s="359">
        <f>AVERAGE(J7,J8,J9,J10)</f>
        <v>1</v>
      </c>
      <c r="M7" s="39"/>
      <c r="N7" s="39"/>
    </row>
    <row r="8" spans="1:14" ht="81.75" customHeight="1">
      <c r="A8" s="401"/>
      <c r="B8" s="70"/>
      <c r="C8" s="100"/>
      <c r="D8" s="494" t="s">
        <v>400</v>
      </c>
      <c r="E8" s="127" t="s">
        <v>70</v>
      </c>
      <c r="F8" s="524" t="s">
        <v>401</v>
      </c>
      <c r="G8" s="21">
        <v>1</v>
      </c>
      <c r="H8" s="21">
        <v>1</v>
      </c>
      <c r="I8" s="36">
        <f t="shared" si="0"/>
        <v>1</v>
      </c>
      <c r="J8" s="36">
        <f t="shared" si="1"/>
        <v>1</v>
      </c>
      <c r="K8" s="360"/>
      <c r="L8" s="360"/>
      <c r="M8" s="39"/>
      <c r="N8" s="39"/>
    </row>
    <row r="9" spans="1:14" ht="97.5" customHeight="1">
      <c r="A9" s="401"/>
      <c r="B9" s="88"/>
      <c r="C9" s="70"/>
      <c r="D9" s="382"/>
      <c r="E9" s="127" t="s">
        <v>73</v>
      </c>
      <c r="F9" s="472" t="s">
        <v>402</v>
      </c>
      <c r="G9" s="21">
        <v>1</v>
      </c>
      <c r="H9" s="21">
        <v>1</v>
      </c>
      <c r="I9" s="36">
        <f t="shared" si="0"/>
        <v>1</v>
      </c>
      <c r="J9" s="36">
        <f t="shared" si="1"/>
        <v>1</v>
      </c>
      <c r="K9" s="360"/>
      <c r="L9" s="360"/>
      <c r="M9" s="39"/>
      <c r="N9" s="39"/>
    </row>
    <row r="10" spans="1:14" ht="81.75" customHeight="1">
      <c r="A10" s="402"/>
      <c r="B10" s="89"/>
      <c r="C10" s="68"/>
      <c r="D10" s="400"/>
      <c r="E10" s="127" t="s">
        <v>73</v>
      </c>
      <c r="F10" s="469" t="s">
        <v>403</v>
      </c>
      <c r="G10" s="21">
        <v>1</v>
      </c>
      <c r="H10" s="21">
        <v>1</v>
      </c>
      <c r="I10" s="36">
        <f t="shared" si="0"/>
        <v>1</v>
      </c>
      <c r="J10" s="36">
        <f t="shared" si="1"/>
        <v>1</v>
      </c>
      <c r="K10" s="361"/>
      <c r="L10" s="361"/>
      <c r="M10" s="39"/>
      <c r="N10" s="39"/>
    </row>
    <row r="11" spans="1:14">
      <c r="C11" s="113"/>
    </row>
  </sheetData>
  <sheetProtection algorithmName="SHA-512" hashValue="8zvZNwQ1QTsEZWY2iZOYQkwiOng3XBxdE7EJTv2P87/6QrJcjPUukl4pSUWGmcMwVYbNXtjgJLvgXTdGGDppsg==" saltValue="BGmwPZL5TjpMdRqAeEjxew==" spinCount="100000" sheet="1" formatColumns="0" formatRows="0" insertColumns="0" insertRows="0" insertHyperlinks="0" sort="0" autoFilter="0" pivotTables="0"/>
  <autoFilter ref="A2:N10" xr:uid="{FA7079F6-CB49-47A8-A25A-3B781F9DA934}"/>
  <mergeCells count="9">
    <mergeCell ref="A3:A6"/>
    <mergeCell ref="D8:D10"/>
    <mergeCell ref="A7:A10"/>
    <mergeCell ref="G1:N1"/>
    <mergeCell ref="K3:K6"/>
    <mergeCell ref="L3:L6"/>
    <mergeCell ref="K7:K10"/>
    <mergeCell ref="L7:L10"/>
    <mergeCell ref="A1:B1"/>
  </mergeCells>
  <conditionalFormatting sqref="G3:H10">
    <cfRule type="expression" dxfId="14" priority="1">
      <formula>AND(NA_Count&gt;5,COUNTIF($G3:$H3,"N/A")&gt;0)</formula>
    </cfRule>
  </conditionalFormatting>
  <dataValidations count="2">
    <dataValidation type="list" allowBlank="1" showInputMessage="1" showErrorMessage="1" sqref="G3:H6 G8:H10" xr:uid="{9824A4BF-8FEA-454F-801B-A14F0D31D146}">
      <formula1>"1,2,3,4,5,N/A"</formula1>
    </dataValidation>
    <dataValidation type="list" allowBlank="1" showInputMessage="1" showErrorMessage="1" sqref="G7:H7" xr:uid="{7C36726D-9485-4BEC-BD2F-68AFDF944326}">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9854747-C1B7-4F04-A16F-5436A00277CC}">
          <x14:formula1>
            <xm:f>Sheet1!$D$2:$D$4</xm:f>
          </x14:formula1>
          <xm:sqref>E3:E10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2E5C70"/>
  </sheetPr>
  <dimension ref="A2:AE42"/>
  <sheetViews>
    <sheetView showGridLines="0" topLeftCell="M30" zoomScaleNormal="100" workbookViewId="0">
      <selection activeCell="AA35" sqref="AA35"/>
    </sheetView>
  </sheetViews>
  <sheetFormatPr defaultColWidth="8.85546875" defaultRowHeight="15"/>
  <cols>
    <col min="1" max="1" width="15.85546875" customWidth="1"/>
    <col min="2" max="2" width="62.7109375" bestFit="1" customWidth="1"/>
    <col min="3" max="6" width="15.7109375" customWidth="1"/>
    <col min="12" max="12" width="14.28515625" customWidth="1"/>
    <col min="13" max="13" width="55.85546875" customWidth="1"/>
    <col min="14" max="14" width="11.7109375" customWidth="1"/>
    <col min="15" max="15" width="20" customWidth="1"/>
    <col min="16" max="17" width="16.7109375" customWidth="1"/>
    <col min="19" max="19" width="14.7109375" customWidth="1"/>
    <col min="20" max="20" width="70.28515625" customWidth="1"/>
    <col min="21" max="22" width="11.7109375" customWidth="1"/>
    <col min="23" max="24" width="16.7109375" customWidth="1"/>
    <col min="26" max="26" width="14.7109375" customWidth="1"/>
    <col min="27" max="27" width="60.42578125" customWidth="1"/>
    <col min="28" max="28" width="11.42578125" customWidth="1"/>
    <col min="29" max="29" width="11.7109375" customWidth="1"/>
    <col min="30" max="31" width="16.7109375" customWidth="1"/>
  </cols>
  <sheetData>
    <row r="2" spans="1:18" ht="15" customHeight="1">
      <c r="B2" s="418" t="s">
        <v>404</v>
      </c>
      <c r="C2" s="441" t="s">
        <v>405</v>
      </c>
      <c r="D2" s="424" t="s">
        <v>406</v>
      </c>
      <c r="E2" s="444" t="s">
        <v>407</v>
      </c>
      <c r="F2" s="447" t="s">
        <v>408</v>
      </c>
      <c r="H2" s="450" t="s">
        <v>409</v>
      </c>
      <c r="I2" s="451"/>
      <c r="J2" s="451"/>
      <c r="K2" s="452"/>
      <c r="L2" s="150"/>
      <c r="M2" s="427" t="s">
        <v>410</v>
      </c>
      <c r="O2" s="440" t="s">
        <v>411</v>
      </c>
      <c r="P2" s="440"/>
      <c r="R2" s="43"/>
    </row>
    <row r="3" spans="1:18" ht="15.95" customHeight="1">
      <c r="B3" s="419"/>
      <c r="C3" s="442"/>
      <c r="D3" s="425"/>
      <c r="E3" s="445"/>
      <c r="F3" s="448"/>
      <c r="H3" s="453"/>
      <c r="I3" s="454"/>
      <c r="J3" s="454"/>
      <c r="K3" s="455"/>
      <c r="L3" s="150"/>
      <c r="M3" s="428"/>
      <c r="O3" s="440"/>
      <c r="P3" s="440"/>
      <c r="R3" s="52"/>
    </row>
    <row r="4" spans="1:18" ht="15.95" customHeight="1">
      <c r="B4" s="58"/>
      <c r="C4" s="443"/>
      <c r="D4" s="426"/>
      <c r="E4" s="446"/>
      <c r="F4" s="449"/>
      <c r="H4" s="456">
        <v>3.5</v>
      </c>
      <c r="I4" s="457"/>
      <c r="J4" s="457"/>
      <c r="K4" s="458"/>
      <c r="L4" s="151"/>
      <c r="M4" s="438">
        <f>SUM(D5:D26)/COUNT(D5:D26)</f>
        <v>1</v>
      </c>
    </row>
    <row r="5" spans="1:18" ht="15.95" customHeight="1">
      <c r="A5" s="435" t="s">
        <v>412</v>
      </c>
      <c r="B5" s="26" t="s">
        <v>413</v>
      </c>
      <c r="C5" s="59">
        <v>3</v>
      </c>
      <c r="D5" s="30">
        <f>AVERAGE(E5,F5)</f>
        <v>1</v>
      </c>
      <c r="E5" s="27">
        <f>BEHEREN!K3</f>
        <v>1</v>
      </c>
      <c r="F5" s="24">
        <f>BEHEREN!L3</f>
        <v>1</v>
      </c>
      <c r="H5" s="459"/>
      <c r="I5" s="460"/>
      <c r="J5" s="460"/>
      <c r="K5" s="461"/>
      <c r="L5" s="151"/>
      <c r="M5" s="439"/>
    </row>
    <row r="6" spans="1:18" ht="15.95" customHeight="1">
      <c r="A6" s="436"/>
      <c r="B6" s="26" t="s">
        <v>414</v>
      </c>
      <c r="C6" s="59">
        <v>3</v>
      </c>
      <c r="D6" s="31">
        <f>AVERAGE(E6,F6)</f>
        <v>1</v>
      </c>
      <c r="E6" s="28">
        <f>BEHEREN!K12</f>
        <v>1</v>
      </c>
      <c r="F6" s="22">
        <f>BEHEREN!L12</f>
        <v>1</v>
      </c>
      <c r="M6" s="146" t="s">
        <v>415</v>
      </c>
    </row>
    <row r="7" spans="1:18" ht="15.95" customHeight="1">
      <c r="A7" s="436"/>
      <c r="B7" s="26" t="s">
        <v>416</v>
      </c>
      <c r="C7" s="59">
        <v>3</v>
      </c>
      <c r="D7" s="31">
        <f t="shared" ref="D7:D26" si="0">AVERAGE(E7,F7)</f>
        <v>1</v>
      </c>
      <c r="E7" s="28">
        <f>BEHEREN!K18</f>
        <v>1</v>
      </c>
      <c r="F7" s="22">
        <f>BEHEREN!L18</f>
        <v>1</v>
      </c>
    </row>
    <row r="8" spans="1:18" ht="15.95" customHeight="1">
      <c r="A8" s="436"/>
      <c r="B8" s="26" t="s">
        <v>417</v>
      </c>
      <c r="C8" s="59">
        <v>3</v>
      </c>
      <c r="D8" s="31">
        <f t="shared" si="0"/>
        <v>1</v>
      </c>
      <c r="E8" s="28">
        <f>BEHEREN!K25</f>
        <v>1</v>
      </c>
      <c r="F8" s="22">
        <f>BEHEREN!L25</f>
        <v>1</v>
      </c>
      <c r="H8" s="118"/>
    </row>
    <row r="9" spans="1:18" ht="15.95" customHeight="1">
      <c r="A9" s="436"/>
      <c r="B9" s="26" t="s">
        <v>418</v>
      </c>
      <c r="C9" s="59">
        <v>3</v>
      </c>
      <c r="D9" s="31">
        <f t="shared" si="0"/>
        <v>1</v>
      </c>
      <c r="E9" s="28">
        <f>BEHEREN!K27</f>
        <v>1</v>
      </c>
      <c r="F9" s="22">
        <f>BEHEREN!L25</f>
        <v>1</v>
      </c>
      <c r="M9" s="50" t="s">
        <v>419</v>
      </c>
      <c r="N9" s="42" t="s">
        <v>420</v>
      </c>
      <c r="O9" s="52">
        <f>Introductie!Q4</f>
        <v>46107</v>
      </c>
    </row>
    <row r="10" spans="1:18" ht="15.95" customHeight="1">
      <c r="A10" s="437"/>
      <c r="B10" s="26" t="s">
        <v>421</v>
      </c>
      <c r="C10" s="59">
        <v>3</v>
      </c>
      <c r="D10" s="37">
        <f t="shared" si="0"/>
        <v>1</v>
      </c>
      <c r="E10" s="29">
        <f>BEHEREN!K29</f>
        <v>1</v>
      </c>
      <c r="F10" s="23">
        <f>BEHEREN!L29</f>
        <v>1</v>
      </c>
    </row>
    <row r="11" spans="1:18" ht="15.95" customHeight="1">
      <c r="A11" s="420" t="s">
        <v>422</v>
      </c>
      <c r="B11" s="25" t="s">
        <v>423</v>
      </c>
      <c r="C11" s="59">
        <v>3</v>
      </c>
      <c r="D11" s="30">
        <f t="shared" si="0"/>
        <v>1</v>
      </c>
      <c r="E11" s="27">
        <f>IDENTIFICEREN!K3</f>
        <v>1</v>
      </c>
      <c r="F11" s="24">
        <f>IDENTIFICEREN!L3</f>
        <v>1</v>
      </c>
    </row>
    <row r="12" spans="1:18" ht="14.45" customHeight="1">
      <c r="A12" s="421"/>
      <c r="B12" s="26" t="s">
        <v>424</v>
      </c>
      <c r="C12" s="60">
        <v>3</v>
      </c>
      <c r="D12" s="31">
        <f t="shared" si="0"/>
        <v>1</v>
      </c>
      <c r="E12" s="28">
        <f>IDENTIFICEREN!K31</f>
        <v>1</v>
      </c>
      <c r="F12" s="22">
        <f>IDENTIFICEREN!L31</f>
        <v>1</v>
      </c>
      <c r="M12" s="429" t="s">
        <v>425</v>
      </c>
      <c r="N12" s="431">
        <f>Introductie!T27</f>
        <v>46101</v>
      </c>
      <c r="O12" s="432"/>
    </row>
    <row r="13" spans="1:18">
      <c r="A13" s="421"/>
      <c r="B13" s="26" t="s">
        <v>426</v>
      </c>
      <c r="C13" s="60">
        <v>3</v>
      </c>
      <c r="D13" s="31">
        <f t="shared" si="0"/>
        <v>1</v>
      </c>
      <c r="E13" s="28">
        <f>IDENTIFICEREN!K46</f>
        <v>1</v>
      </c>
      <c r="F13" s="22">
        <f>IDENTIFICEREN!L46</f>
        <v>1</v>
      </c>
      <c r="M13" s="430"/>
      <c r="N13" s="433"/>
      <c r="O13" s="434"/>
    </row>
    <row r="14" spans="1:18" ht="14.45" customHeight="1">
      <c r="A14" s="422" t="s">
        <v>427</v>
      </c>
      <c r="B14" s="25" t="s">
        <v>428</v>
      </c>
      <c r="C14" s="59">
        <v>3</v>
      </c>
      <c r="D14" s="30">
        <f t="shared" si="0"/>
        <v>1</v>
      </c>
      <c r="E14" s="27">
        <f>BESCHERMEN!K3</f>
        <v>1</v>
      </c>
      <c r="F14" s="24">
        <f>BESCHERMEN!L3</f>
        <v>1</v>
      </c>
    </row>
    <row r="15" spans="1:18" ht="14.45" customHeight="1">
      <c r="A15" s="423"/>
      <c r="B15" s="26" t="s">
        <v>429</v>
      </c>
      <c r="C15" s="60">
        <v>3</v>
      </c>
      <c r="D15" s="31">
        <f t="shared" si="0"/>
        <v>1</v>
      </c>
      <c r="E15" s="28">
        <f>BESCHERMEN!K29</f>
        <v>1</v>
      </c>
      <c r="F15" s="22">
        <f>BESCHERMEN!L29</f>
        <v>1</v>
      </c>
    </row>
    <row r="16" spans="1:18" ht="14.45" customHeight="1">
      <c r="A16" s="423"/>
      <c r="B16" s="116" t="s">
        <v>430</v>
      </c>
      <c r="C16" s="60">
        <v>3</v>
      </c>
      <c r="D16" s="31">
        <f t="shared" si="0"/>
        <v>1</v>
      </c>
      <c r="E16" s="28">
        <f>BESCHERMEN!K36</f>
        <v>1</v>
      </c>
      <c r="F16" s="22">
        <f>BESCHERMEN!L36</f>
        <v>1</v>
      </c>
    </row>
    <row r="17" spans="1:31" ht="14.45" customHeight="1">
      <c r="A17" s="423"/>
      <c r="B17" s="117" t="s">
        <v>431</v>
      </c>
      <c r="C17" s="60">
        <v>3</v>
      </c>
      <c r="D17" s="31">
        <f t="shared" si="0"/>
        <v>1</v>
      </c>
      <c r="E17" s="28">
        <f>BESCHERMEN!K51</f>
        <v>1</v>
      </c>
      <c r="F17" s="22">
        <f>BESCHERMEN!L51</f>
        <v>1</v>
      </c>
    </row>
    <row r="18" spans="1:31">
      <c r="A18" s="423"/>
      <c r="B18" s="26" t="s">
        <v>432</v>
      </c>
      <c r="C18" s="60">
        <v>3</v>
      </c>
      <c r="D18" s="31">
        <f t="shared" si="0"/>
        <v>1</v>
      </c>
      <c r="E18" s="28">
        <f>BESCHERMEN!K69</f>
        <v>1</v>
      </c>
      <c r="F18" s="22">
        <f>BESCHERMEN!L69</f>
        <v>1</v>
      </c>
    </row>
    <row r="19" spans="1:31" ht="14.45" customHeight="1">
      <c r="A19" s="408" t="s">
        <v>433</v>
      </c>
      <c r="B19" s="25" t="s">
        <v>434</v>
      </c>
      <c r="C19" s="59">
        <v>3</v>
      </c>
      <c r="D19" s="30">
        <f t="shared" si="0"/>
        <v>1</v>
      </c>
      <c r="E19" s="27">
        <f>DETECTEREN!K3</f>
        <v>1</v>
      </c>
      <c r="F19" s="24">
        <f>DETECTEREN!L3</f>
        <v>1</v>
      </c>
    </row>
    <row r="20" spans="1:31">
      <c r="A20" s="409"/>
      <c r="B20" s="26" t="s">
        <v>435</v>
      </c>
      <c r="C20" s="60">
        <v>3</v>
      </c>
      <c r="D20" s="31">
        <f t="shared" si="0"/>
        <v>1</v>
      </c>
      <c r="E20" s="28">
        <f>DETECTEREN!K17</f>
        <v>1</v>
      </c>
      <c r="F20" s="22">
        <f>DETECTEREN!L17</f>
        <v>1</v>
      </c>
    </row>
    <row r="21" spans="1:31" ht="14.45" customHeight="1">
      <c r="A21" s="410" t="s">
        <v>436</v>
      </c>
      <c r="B21" s="25" t="s">
        <v>437</v>
      </c>
      <c r="C21" s="59">
        <v>3</v>
      </c>
      <c r="D21" s="30">
        <f t="shared" si="0"/>
        <v>1</v>
      </c>
      <c r="E21" s="27">
        <f>REAGEREN!K3</f>
        <v>1</v>
      </c>
      <c r="F21" s="24">
        <f>REAGEREN!L3</f>
        <v>1</v>
      </c>
    </row>
    <row r="22" spans="1:31" ht="14.45" customHeight="1">
      <c r="A22" s="411"/>
      <c r="B22" s="26" t="s">
        <v>438</v>
      </c>
      <c r="C22" s="60">
        <v>3</v>
      </c>
      <c r="D22" s="31">
        <f t="shared" si="0"/>
        <v>1</v>
      </c>
      <c r="E22" s="28">
        <f>REAGEREN!K9</f>
        <v>1</v>
      </c>
      <c r="F22" s="22">
        <f>REAGEREN!L9</f>
        <v>1</v>
      </c>
    </row>
    <row r="23" spans="1:31" ht="14.45" customHeight="1">
      <c r="A23" s="411"/>
      <c r="B23" s="116" t="s">
        <v>439</v>
      </c>
      <c r="C23" s="60">
        <v>3</v>
      </c>
      <c r="D23" s="31">
        <f t="shared" si="0"/>
        <v>1</v>
      </c>
      <c r="E23" s="28">
        <f>REAGEREN!K13</f>
        <v>1</v>
      </c>
      <c r="F23" s="22">
        <f>REAGEREN!L13</f>
        <v>1</v>
      </c>
    </row>
    <row r="24" spans="1:31">
      <c r="A24" s="411"/>
      <c r="B24" s="117" t="s">
        <v>440</v>
      </c>
      <c r="C24" s="60">
        <v>3</v>
      </c>
      <c r="D24" s="31">
        <f t="shared" si="0"/>
        <v>1</v>
      </c>
      <c r="E24" s="28">
        <f>REAGEREN!K15</f>
        <v>1</v>
      </c>
      <c r="F24" s="22">
        <f>REAGEREN!L15</f>
        <v>1</v>
      </c>
    </row>
    <row r="25" spans="1:31" ht="14.45" customHeight="1">
      <c r="A25" s="412" t="s">
        <v>441</v>
      </c>
      <c r="B25" s="25" t="s">
        <v>442</v>
      </c>
      <c r="C25" s="59">
        <v>3</v>
      </c>
      <c r="D25" s="30">
        <f t="shared" si="0"/>
        <v>1</v>
      </c>
      <c r="E25" s="27">
        <f>HERSTELLEN!K3</f>
        <v>1</v>
      </c>
      <c r="F25" s="24">
        <f>HERSTELLEN!L3</f>
        <v>1</v>
      </c>
    </row>
    <row r="26" spans="1:31">
      <c r="A26" s="413"/>
      <c r="B26" s="147" t="s">
        <v>443</v>
      </c>
      <c r="C26" s="148">
        <v>3</v>
      </c>
      <c r="D26" s="32">
        <f t="shared" si="0"/>
        <v>1</v>
      </c>
      <c r="E26" s="29">
        <f>HERSTELLEN!K7</f>
        <v>1</v>
      </c>
      <c r="F26" s="23">
        <f>HERSTELLEN!L7</f>
        <v>1</v>
      </c>
    </row>
    <row r="28" spans="1:31" ht="15.6" customHeight="1">
      <c r="F28" s="7"/>
      <c r="L28" s="405" t="s">
        <v>444</v>
      </c>
      <c r="M28" s="406"/>
      <c r="N28" s="406"/>
      <c r="O28" s="406"/>
      <c r="P28" s="406"/>
      <c r="Q28" s="407"/>
      <c r="S28" s="405" t="s">
        <v>444</v>
      </c>
      <c r="T28" s="406"/>
      <c r="U28" s="406"/>
      <c r="V28" s="406"/>
      <c r="W28" s="406"/>
      <c r="X28" s="407"/>
      <c r="Z28" s="405" t="s">
        <v>444</v>
      </c>
      <c r="AA28" s="406"/>
      <c r="AB28" s="406"/>
      <c r="AC28" s="406"/>
      <c r="AD28" s="406"/>
      <c r="AE28" s="407"/>
    </row>
    <row r="29" spans="1:31" ht="48" customHeight="1" thickTop="1" thickBot="1">
      <c r="L29" s="414" t="s">
        <v>59</v>
      </c>
      <c r="M29" s="415"/>
      <c r="N29" s="129" t="s">
        <v>445</v>
      </c>
      <c r="O29" s="130" t="s">
        <v>446</v>
      </c>
      <c r="P29" s="131" t="s">
        <v>447</v>
      </c>
      <c r="Q29" s="132" t="s">
        <v>448</v>
      </c>
      <c r="S29" s="416" t="s">
        <v>59</v>
      </c>
      <c r="T29" s="417"/>
      <c r="U29" s="137" t="s">
        <v>445</v>
      </c>
      <c r="V29" s="138" t="s">
        <v>446</v>
      </c>
      <c r="W29" s="136" t="s">
        <v>447</v>
      </c>
      <c r="X29" s="139" t="s">
        <v>448</v>
      </c>
      <c r="Z29" s="403" t="s">
        <v>449</v>
      </c>
      <c r="AA29" s="404"/>
      <c r="AB29" s="61" t="s">
        <v>445</v>
      </c>
      <c r="AC29" s="62" t="s">
        <v>446</v>
      </c>
      <c r="AD29" s="63" t="s">
        <v>447</v>
      </c>
      <c r="AE29" s="64" t="s">
        <v>448</v>
      </c>
    </row>
    <row r="30" spans="1:31" ht="108.75" customHeight="1">
      <c r="L30" s="233" t="s">
        <v>450</v>
      </c>
      <c r="M30" s="234" t="s">
        <v>451</v>
      </c>
      <c r="N30" s="133">
        <v>3</v>
      </c>
      <c r="O30" s="30">
        <f>AVERAGE(P30,Q30)</f>
        <v>1</v>
      </c>
      <c r="P30" s="27">
        <f>IDENTIFICEREN!G19</f>
        <v>1</v>
      </c>
      <c r="Q30" s="24">
        <f>IDENTIFICEREN!H19</f>
        <v>1</v>
      </c>
      <c r="S30" s="140" t="s">
        <v>452</v>
      </c>
      <c r="T30" s="225" t="s">
        <v>453</v>
      </c>
      <c r="U30" s="141">
        <v>3</v>
      </c>
      <c r="V30" s="30">
        <f>AVERAGE(W30,X30)</f>
        <v>1</v>
      </c>
      <c r="W30" s="27">
        <f>BEHEREN!G19</f>
        <v>1</v>
      </c>
      <c r="X30" s="24">
        <f>BEHEREN!H19</f>
        <v>1</v>
      </c>
      <c r="Z30" s="248" t="s">
        <v>454</v>
      </c>
      <c r="AA30" s="249" t="s">
        <v>455</v>
      </c>
      <c r="AB30" s="250">
        <v>3</v>
      </c>
      <c r="AC30" s="30">
        <f>AVERAGE(AD30,AE30)</f>
        <v>1</v>
      </c>
      <c r="AD30" s="27">
        <f>BEHEREN!G33</f>
        <v>1</v>
      </c>
      <c r="AE30" s="24">
        <f>BEHEREN!H33</f>
        <v>1</v>
      </c>
    </row>
    <row r="31" spans="1:31" ht="92.1" customHeight="1">
      <c r="L31" s="235" t="s">
        <v>456</v>
      </c>
      <c r="M31" s="234" t="s">
        <v>457</v>
      </c>
      <c r="N31" s="134">
        <v>3</v>
      </c>
      <c r="O31" s="31">
        <f t="shared" ref="O31:O42" si="1">AVERAGE(P31,Q31)</f>
        <v>1</v>
      </c>
      <c r="P31" s="28">
        <f>BESCHERMEN!G3</f>
        <v>1</v>
      </c>
      <c r="Q31" s="22">
        <f>BESCHERMEN!H3</f>
        <v>1</v>
      </c>
      <c r="S31" s="142" t="s">
        <v>458</v>
      </c>
      <c r="T31" s="226" t="s">
        <v>459</v>
      </c>
      <c r="U31" s="143">
        <v>3</v>
      </c>
      <c r="V31" s="31">
        <f t="shared" ref="V31:V37" si="2">AVERAGE(W31,X31)</f>
        <v>1</v>
      </c>
      <c r="W31" s="28">
        <f>IDENTIFICEREN!G44</f>
        <v>1</v>
      </c>
      <c r="X31" s="22">
        <f>IDENTIFICEREN!H44</f>
        <v>1</v>
      </c>
      <c r="Z31" s="251" t="s">
        <v>460</v>
      </c>
      <c r="AA31" s="252" t="s">
        <v>461</v>
      </c>
      <c r="AB31" s="253">
        <v>3</v>
      </c>
      <c r="AC31" s="31">
        <f t="shared" ref="AC31:AC35" si="3">AVERAGE(AD31,AE31)</f>
        <v>1</v>
      </c>
      <c r="AD31" s="28">
        <f>BEHEREN!G34</f>
        <v>1</v>
      </c>
      <c r="AE31" s="22">
        <f>BEHEREN!H34</f>
        <v>1</v>
      </c>
    </row>
    <row r="32" spans="1:31" ht="92.1" customHeight="1">
      <c r="L32" s="235" t="s">
        <v>462</v>
      </c>
      <c r="M32" s="236" t="s">
        <v>463</v>
      </c>
      <c r="N32" s="134">
        <v>3</v>
      </c>
      <c r="O32" s="31">
        <f t="shared" si="1"/>
        <v>1</v>
      </c>
      <c r="P32" s="28">
        <f>BESCHERMEN!G11</f>
        <v>1</v>
      </c>
      <c r="Q32" s="22">
        <f>BESCHERMEN!H11</f>
        <v>1</v>
      </c>
      <c r="S32" s="142" t="s">
        <v>464</v>
      </c>
      <c r="T32" s="226" t="s">
        <v>465</v>
      </c>
      <c r="U32" s="143">
        <v>3</v>
      </c>
      <c r="V32" s="31">
        <f t="shared" si="2"/>
        <v>1</v>
      </c>
      <c r="W32" s="28">
        <f>BESCHERMEN!G12</f>
        <v>1</v>
      </c>
      <c r="X32" s="22">
        <f>BESCHERMEN!H12</f>
        <v>1</v>
      </c>
      <c r="Z32" s="251" t="s">
        <v>466</v>
      </c>
      <c r="AA32" s="252" t="s">
        <v>467</v>
      </c>
      <c r="AB32" s="253">
        <v>3</v>
      </c>
      <c r="AC32" s="31">
        <f t="shared" si="3"/>
        <v>1</v>
      </c>
      <c r="AD32" s="28">
        <f>IDENTIFICEREN!G13</f>
        <v>1</v>
      </c>
      <c r="AE32" s="22">
        <f>IDENTIFICEREN!H13</f>
        <v>1</v>
      </c>
    </row>
    <row r="33" spans="12:31" ht="92.1" customHeight="1">
      <c r="L33" s="235" t="s">
        <v>468</v>
      </c>
      <c r="M33" s="236" t="s">
        <v>469</v>
      </c>
      <c r="N33" s="134">
        <v>3</v>
      </c>
      <c r="O33" s="31">
        <f t="shared" si="1"/>
        <v>1</v>
      </c>
      <c r="P33" s="28">
        <f>BESCHERMEN!G16</f>
        <v>1</v>
      </c>
      <c r="Q33" s="22">
        <f>BESCHERMEN!H16</f>
        <v>1</v>
      </c>
      <c r="S33" s="142" t="s">
        <v>470</v>
      </c>
      <c r="T33" s="226" t="s">
        <v>471</v>
      </c>
      <c r="U33" s="143">
        <v>3</v>
      </c>
      <c r="V33" s="31">
        <f t="shared" si="2"/>
        <v>1</v>
      </c>
      <c r="W33" s="28">
        <f>BESCHERMEN!G51</f>
        <v>1</v>
      </c>
      <c r="X33" s="22">
        <f>BESCHERMEN!H51</f>
        <v>1</v>
      </c>
      <c r="Z33" s="251" t="s">
        <v>472</v>
      </c>
      <c r="AA33" s="252" t="s">
        <v>473</v>
      </c>
      <c r="AB33" s="253">
        <v>3</v>
      </c>
      <c r="AC33" s="31">
        <f t="shared" si="3"/>
        <v>1</v>
      </c>
      <c r="AD33" s="28">
        <f>IDENTIFICEREN!G24</f>
        <v>1</v>
      </c>
      <c r="AE33" s="22">
        <f>IDENTIFICEREN!H24</f>
        <v>1</v>
      </c>
    </row>
    <row r="34" spans="12:31" ht="92.1" customHeight="1">
      <c r="L34" s="235" t="s">
        <v>474</v>
      </c>
      <c r="M34" s="236" t="s">
        <v>475</v>
      </c>
      <c r="N34" s="134">
        <v>3</v>
      </c>
      <c r="O34" s="31">
        <f t="shared" si="1"/>
        <v>1</v>
      </c>
      <c r="P34" s="28">
        <f>BESCHERMEN!G17</f>
        <v>1</v>
      </c>
      <c r="Q34" s="22">
        <f>BESCHERMEN!H17</f>
        <v>1</v>
      </c>
      <c r="S34" s="142" t="s">
        <v>476</v>
      </c>
      <c r="T34" s="226" t="s">
        <v>477</v>
      </c>
      <c r="U34" s="143">
        <v>3</v>
      </c>
      <c r="V34" s="31">
        <f t="shared" si="2"/>
        <v>1</v>
      </c>
      <c r="W34" s="28">
        <f>BESCHERMEN!G71</f>
        <v>1</v>
      </c>
      <c r="X34" s="22">
        <f>BESCHERMEN!H71</f>
        <v>1</v>
      </c>
      <c r="Z34" s="251" t="s">
        <v>478</v>
      </c>
      <c r="AA34" s="252" t="s">
        <v>479</v>
      </c>
      <c r="AB34" s="253">
        <v>3</v>
      </c>
      <c r="AC34" s="31">
        <f t="shared" si="3"/>
        <v>1</v>
      </c>
      <c r="AD34" s="28">
        <f>IDENTIFICEREN!G26</f>
        <v>1</v>
      </c>
      <c r="AE34" s="22">
        <f>IDENTIFICEREN!H26</f>
        <v>1</v>
      </c>
    </row>
    <row r="35" spans="12:31" ht="92.1" customHeight="1">
      <c r="L35" s="235" t="s">
        <v>480</v>
      </c>
      <c r="M35" s="236" t="s">
        <v>481</v>
      </c>
      <c r="N35" s="134">
        <v>3</v>
      </c>
      <c r="O35" s="31">
        <f t="shared" si="1"/>
        <v>1</v>
      </c>
      <c r="P35" s="28">
        <f>BESCHERMEN!G18</f>
        <v>1</v>
      </c>
      <c r="Q35" s="22">
        <f>BESCHERMEN!H18</f>
        <v>1</v>
      </c>
      <c r="S35" s="142" t="s">
        <v>482</v>
      </c>
      <c r="T35" s="226" t="s">
        <v>483</v>
      </c>
      <c r="U35" s="143">
        <v>3</v>
      </c>
      <c r="V35" s="31">
        <f t="shared" si="2"/>
        <v>1</v>
      </c>
      <c r="W35" s="28">
        <f>BESCHERMEN!G72</f>
        <v>1</v>
      </c>
      <c r="X35" s="22">
        <f>BESCHERMEN!H72</f>
        <v>1</v>
      </c>
      <c r="Z35" s="251" t="s">
        <v>484</v>
      </c>
      <c r="AA35" s="252" t="s">
        <v>485</v>
      </c>
      <c r="AB35" s="253">
        <v>3</v>
      </c>
      <c r="AC35" s="31">
        <f t="shared" si="3"/>
        <v>1</v>
      </c>
      <c r="AD35" s="28">
        <f>IDENTIFICEREN!G27</f>
        <v>1</v>
      </c>
      <c r="AE35" s="22">
        <f>IDENTIFICEREN!H27</f>
        <v>1</v>
      </c>
    </row>
    <row r="36" spans="12:31" ht="92.1" customHeight="1" thickBot="1">
      <c r="L36" s="235" t="s">
        <v>486</v>
      </c>
      <c r="M36" s="236" t="s">
        <v>487</v>
      </c>
      <c r="N36" s="134">
        <v>3</v>
      </c>
      <c r="O36" s="31">
        <f t="shared" ref="O36:O41" si="4">AVERAGE(P36,Q36)</f>
        <v>1</v>
      </c>
      <c r="P36" s="28">
        <f>BESCHERMEN!G19</f>
        <v>1</v>
      </c>
      <c r="Q36" s="22">
        <f>BESCHERMEN!H19</f>
        <v>1</v>
      </c>
      <c r="S36" s="142" t="s">
        <v>488</v>
      </c>
      <c r="T36" s="226" t="s">
        <v>489</v>
      </c>
      <c r="U36" s="143">
        <v>3</v>
      </c>
      <c r="V36" s="31">
        <f t="shared" si="2"/>
        <v>1</v>
      </c>
      <c r="W36" s="28">
        <f>DETECTEREN!G5</f>
        <v>1</v>
      </c>
      <c r="X36" s="22">
        <f>DETECTEREN!H5</f>
        <v>1</v>
      </c>
      <c r="Z36" s="254" t="s">
        <v>490</v>
      </c>
      <c r="AA36" s="255" t="s">
        <v>491</v>
      </c>
      <c r="AB36" s="256">
        <v>3</v>
      </c>
      <c r="AC36" s="32">
        <f>AVERAGE(AD36,AE36)</f>
        <v>1</v>
      </c>
      <c r="AD36" s="29">
        <f>BESCHERMEN!G43</f>
        <v>1</v>
      </c>
      <c r="AE36" s="23">
        <f>BESCHERMEN!H43</f>
        <v>1</v>
      </c>
    </row>
    <row r="37" spans="12:31" ht="92.1" customHeight="1">
      <c r="L37" s="235" t="s">
        <v>492</v>
      </c>
      <c r="M37" s="236" t="s">
        <v>493</v>
      </c>
      <c r="N37" s="134">
        <v>3</v>
      </c>
      <c r="O37" s="31">
        <f t="shared" si="4"/>
        <v>1</v>
      </c>
      <c r="P37" s="28">
        <f>BESCHERMEN!G46</f>
        <v>1</v>
      </c>
      <c r="Q37" s="22">
        <f>BESCHERMEN!H46</f>
        <v>1</v>
      </c>
      <c r="S37" s="142" t="s">
        <v>494</v>
      </c>
      <c r="T37" s="226" t="s">
        <v>495</v>
      </c>
      <c r="U37" s="143">
        <v>3</v>
      </c>
      <c r="V37" s="31">
        <f t="shared" si="2"/>
        <v>1</v>
      </c>
      <c r="W37" s="28">
        <f>REAGEREN!G14</f>
        <v>1</v>
      </c>
      <c r="X37" s="22">
        <f>REAGEREN!H14</f>
        <v>1</v>
      </c>
    </row>
    <row r="38" spans="12:31" ht="92.1" customHeight="1" thickBot="1">
      <c r="L38" s="235" t="s">
        <v>496</v>
      </c>
      <c r="M38" s="236" t="s">
        <v>497</v>
      </c>
      <c r="N38" s="134">
        <v>3</v>
      </c>
      <c r="O38" s="31">
        <f t="shared" si="4"/>
        <v>1</v>
      </c>
      <c r="P38" s="28">
        <f>BESCHERMEN!G58</f>
        <v>1</v>
      </c>
      <c r="Q38" s="22">
        <f>BESCHERMEN!H58</f>
        <v>1</v>
      </c>
      <c r="S38" s="144" t="s">
        <v>498</v>
      </c>
      <c r="T38" s="227" t="s">
        <v>499</v>
      </c>
      <c r="U38" s="145">
        <v>3</v>
      </c>
      <c r="V38" s="32">
        <f>AVERAGE(W38,X38)</f>
        <v>1</v>
      </c>
      <c r="W38" s="29">
        <f>REAGEREN!G16</f>
        <v>1</v>
      </c>
      <c r="X38" s="23">
        <f>REAGEREN!H16</f>
        <v>1</v>
      </c>
    </row>
    <row r="39" spans="12:31" ht="92.1" customHeight="1">
      <c r="L39" s="235" t="s">
        <v>500</v>
      </c>
      <c r="M39" s="236" t="s">
        <v>501</v>
      </c>
      <c r="N39" s="134">
        <v>3</v>
      </c>
      <c r="O39" s="31">
        <f t="shared" si="4"/>
        <v>1</v>
      </c>
      <c r="P39" s="28">
        <f>BESCHERMEN!G69</f>
        <v>1</v>
      </c>
      <c r="Q39" s="22">
        <f>BESCHERMEN!H69</f>
        <v>1</v>
      </c>
    </row>
    <row r="40" spans="12:31" ht="92.1" customHeight="1">
      <c r="L40" s="235" t="s">
        <v>502</v>
      </c>
      <c r="M40" s="237" t="s">
        <v>503</v>
      </c>
      <c r="N40" s="134">
        <v>3</v>
      </c>
      <c r="O40" s="31">
        <f t="shared" si="4"/>
        <v>1</v>
      </c>
      <c r="P40" s="28">
        <f>BESCHERMEN!G70</f>
        <v>1</v>
      </c>
      <c r="Q40" s="22">
        <f>BESCHERMEN!H70</f>
        <v>1</v>
      </c>
    </row>
    <row r="41" spans="12:31" ht="92.1" customHeight="1">
      <c r="L41" s="235" t="s">
        <v>504</v>
      </c>
      <c r="M41" s="236" t="s">
        <v>505</v>
      </c>
      <c r="N41" s="134">
        <v>3</v>
      </c>
      <c r="O41" s="31">
        <f t="shared" si="4"/>
        <v>1</v>
      </c>
      <c r="P41" s="28">
        <f>DETECTEREN!G4</f>
        <v>1</v>
      </c>
      <c r="Q41" s="22">
        <f>DETECTEREN!H4</f>
        <v>1</v>
      </c>
    </row>
    <row r="42" spans="12:31" ht="92.1" customHeight="1" thickBot="1">
      <c r="L42" s="238" t="s">
        <v>506</v>
      </c>
      <c r="M42" s="239" t="s">
        <v>507</v>
      </c>
      <c r="N42" s="135">
        <v>3</v>
      </c>
      <c r="O42" s="32">
        <f t="shared" si="1"/>
        <v>1</v>
      </c>
      <c r="P42" s="29">
        <f>DETECTEREN!G19</f>
        <v>1</v>
      </c>
      <c r="Q42" s="23">
        <f>DETECTEREN!H19</f>
        <v>1</v>
      </c>
    </row>
  </sheetData>
  <sheetProtection algorithmName="SHA-512" hashValue="bDjEsxAfM2eMEY8eVXuhvEpxs5Pwzq2piDtHA3XyTMj5uvPZub/bBVe7EJo027uuMzY9n1Zt59sWBubGNf/x/Q==" saltValue="u8+yURaEaH8n0gMRK1t0fg==" spinCount="100000" sheet="1" objects="1" scenarios="1"/>
  <mergeCells count="24">
    <mergeCell ref="B2:B3"/>
    <mergeCell ref="L28:Q28"/>
    <mergeCell ref="A11:A13"/>
    <mergeCell ref="A14:A18"/>
    <mergeCell ref="D2:D4"/>
    <mergeCell ref="M2:M3"/>
    <mergeCell ref="M12:M13"/>
    <mergeCell ref="N12:O13"/>
    <mergeCell ref="A5:A10"/>
    <mergeCell ref="M4:M5"/>
    <mergeCell ref="O2:P3"/>
    <mergeCell ref="C2:C4"/>
    <mergeCell ref="E2:E4"/>
    <mergeCell ref="F2:F4"/>
    <mergeCell ref="H2:K3"/>
    <mergeCell ref="H4:K5"/>
    <mergeCell ref="Z29:AA29"/>
    <mergeCell ref="S28:X28"/>
    <mergeCell ref="Z28:AE28"/>
    <mergeCell ref="A19:A20"/>
    <mergeCell ref="A21:A24"/>
    <mergeCell ref="A25:A26"/>
    <mergeCell ref="L29:M29"/>
    <mergeCell ref="S29:T29"/>
  </mergeCells>
  <conditionalFormatting sqref="D5:F10">
    <cfRule type="cellIs" dxfId="13" priority="2" operator="greaterThanOrEqual">
      <formula>$C$11</formula>
    </cfRule>
  </conditionalFormatting>
  <conditionalFormatting sqref="D5:F26">
    <cfRule type="cellIs" dxfId="12" priority="1" operator="lessThan">
      <formula>$C$11</formula>
    </cfRule>
  </conditionalFormatting>
  <conditionalFormatting sqref="E5:E12">
    <cfRule type="cellIs" dxfId="11" priority="3" operator="lessThan">
      <formula>$C$11</formula>
    </cfRule>
  </conditionalFormatting>
  <conditionalFormatting sqref="E5:E26 D11:D26 F11:F26">
    <cfRule type="cellIs" dxfId="10" priority="4" operator="greaterThanOrEqual">
      <formula>$C$11</formula>
    </cfRule>
  </conditionalFormatting>
  <conditionalFormatting sqref="F28">
    <cfRule type="expression" dxfId="9" priority="541">
      <formula>E28&lt;C28</formula>
    </cfRule>
    <cfRule type="expression" dxfId="8" priority="542">
      <formula>F28&gt;E28</formula>
    </cfRule>
  </conditionalFormatting>
  <conditionalFormatting sqref="M4">
    <cfRule type="cellIs" dxfId="7" priority="545" operator="greaterThanOrEqual">
      <formula>$H$4</formula>
    </cfRule>
    <cfRule type="expression" dxfId="6" priority="546">
      <formula>M4&lt;H4</formula>
    </cfRule>
  </conditionalFormatting>
  <conditionalFormatting sqref="O30:Q42">
    <cfRule type="cellIs" dxfId="5" priority="15" operator="lessThan">
      <formula>$N$30</formula>
    </cfRule>
    <cfRule type="cellIs" dxfId="4" priority="16" operator="greaterThanOrEqual">
      <formula>$N$30</formula>
    </cfRule>
  </conditionalFormatting>
  <conditionalFormatting sqref="V30:X38">
    <cfRule type="cellIs" dxfId="3" priority="13" operator="lessThan">
      <formula>$U$30</formula>
    </cfRule>
    <cfRule type="cellIs" dxfId="2" priority="14" operator="greaterThanOrEqual">
      <formula>$U$30</formula>
    </cfRule>
  </conditionalFormatting>
  <conditionalFormatting sqref="AC30:AE36">
    <cfRule type="cellIs" dxfId="1" priority="11" operator="lessThan">
      <formula>$AB$30</formula>
    </cfRule>
    <cfRule type="cellIs" dxfId="0" priority="12" operator="greaterThanOrEqual">
      <formula>$AB$30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Create a new document." ma:contentTypeScope="" ma:versionID="52470e32b32fe61e929f9d6662961a0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86112178da345529f2ebebfa5844d3f5"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CB62E8-7BB4-4C2D-AEB7-2911455AA88D}"/>
</file>

<file path=customXml/itemProps2.xml><?xml version="1.0" encoding="utf-8"?>
<ds:datastoreItem xmlns:ds="http://schemas.openxmlformats.org/officeDocument/2006/customXml" ds:itemID="{185FFEC0-509A-4A42-A057-27F86D399FE1}"/>
</file>

<file path=customXml/itemProps3.xml><?xml version="1.0" encoding="utf-8"?>
<ds:datastoreItem xmlns:ds="http://schemas.openxmlformats.org/officeDocument/2006/customXml" ds:itemID="{D93FA39F-1684-4CC3-8BC3-B9469E675C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Stevens Dorien</cp:lastModifiedBy>
  <cp:revision/>
  <dcterms:created xsi:type="dcterms:W3CDTF">2019-01-25T14:53:12Z</dcterms:created>
  <dcterms:modified xsi:type="dcterms:W3CDTF">2026-03-26T15:03:49Z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