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filterPrivacy="1"/>
  <xr:revisionPtr revIDLastSave="0" documentId="13_ncr:1_{4F129255-9D1A-F447-BE71-933C07DC30EB}" xr6:coauthVersionLast="47" xr6:coauthVersionMax="47" xr10:uidLastSave="{00000000-0000-0000-0000-000000000000}"/>
  <bookViews>
    <workbookView xWindow="-44580" yWindow="500" windowWidth="38400" windowHeight="21100" tabRatio="720" xr2:uid="{00000000-000D-0000-FFFF-FFFF00000000}"/>
  </bookViews>
  <sheets>
    <sheet name="Introductie" sheetId="4" r:id="rId1"/>
    <sheet name="Maturiteitsniveaus" sheetId="3" r:id="rId2"/>
    <sheet name="BEHEREN" sheetId="16" r:id="rId3"/>
    <sheet name="IDENTIFICEREN" sheetId="20" r:id="rId4"/>
    <sheet name="BESCHERMEN" sheetId="25" r:id="rId5"/>
    <sheet name="DETECTEREN" sheetId="26" r:id="rId6"/>
    <sheet name="REAGEREN" sheetId="27" r:id="rId7"/>
    <sheet name="HERSTELLEN" sheetId="28" r:id="rId8"/>
    <sheet name="IMPORTANT Samenvatting" sheetId="17" r:id="rId9"/>
    <sheet name="Sheet1" sheetId="12" state="hidden" r:id="rId10"/>
    <sheet name="Referenties" sheetId="5" r:id="rId11"/>
  </sheets>
  <definedNames>
    <definedName name="_xlnm._FilterDatabase" localSheetId="2" hidden="1">BEHEREN!$A$2:$N$25</definedName>
    <definedName name="_xlnm._FilterDatabase" localSheetId="4" hidden="1">BESCHERMEN!$A$2:$N$46</definedName>
    <definedName name="_xlnm._FilterDatabase" localSheetId="5" hidden="1">DETECTEREN!$A$2:$N$16</definedName>
    <definedName name="_xlnm._FilterDatabase" localSheetId="7" hidden="1">HERSTELLEN!$A$2:$N$7</definedName>
    <definedName name="_xlnm._FilterDatabase" localSheetId="3" hidden="1">IDENTIFICEREN!$A$2:$N$40</definedName>
    <definedName name="_xlnm._FilterDatabase" localSheetId="6" hidden="1">REAGEREN!$A$2:$N$11</definedName>
    <definedName name="NA_Count">SUMPRODUCT(--(((BEHEREN!$G$3:$G$1000="N/A")+(BEHEREN!$H$3:$H$1000="N/A"))&gt;0))+SUMPRODUCT(--(((IDENTIFICEREN!$G$3:$G$1000="N/A")+(IDENTIFICEREN!$H$3:$H$1000="N/A"))&gt;0))+SUMPRODUCT(--(((BESCHERMEN!$G$3:$G$1000="N/A")+(BESCHERMEN!$H$3:$H$1000="N/A"))&gt;0))+SUMPRODUCT(--(((DETECTEREN!$G$3:$G$1000="N/A")+(DETECTEREN!$H$3:$H$1000="N/A"))&gt;0))+SUMPRODUCT(--(((REAGEREN!$G$3:$G$1000="N/A")+(REAGEREN!$H$3:$H$1000="N/A"))&gt;0))+SUMPRODUCT(--(((HERSTELLEN!$G$3:$G$1000="N/A")+(HERSTELLEN!$H$3:$H$1000="N/A"))&gt;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7" l="1"/>
  <c r="F1" i="28"/>
  <c r="C1" i="28"/>
  <c r="F1" i="27"/>
  <c r="C1" i="27"/>
  <c r="F1" i="26"/>
  <c r="C1" i="26"/>
  <c r="F1" i="25"/>
  <c r="C1" i="25"/>
  <c r="F1" i="20"/>
  <c r="C1" i="20"/>
  <c r="F1" i="16"/>
  <c r="C1" i="16"/>
  <c r="F23" i="17"/>
  <c r="E23" i="17"/>
  <c r="F20" i="17"/>
  <c r="E20" i="17"/>
  <c r="F13" i="17"/>
  <c r="E13" i="17"/>
  <c r="F10" i="17"/>
  <c r="E10" i="17"/>
  <c r="D23" i="17"/>
  <c r="D20" i="17"/>
  <c r="D13" i="17"/>
  <c r="D10" i="17"/>
  <c r="I4" i="28"/>
  <c r="I5" i="28"/>
  <c r="I6" i="28"/>
  <c r="I7" i="28"/>
  <c r="J3" i="28"/>
  <c r="I3" i="28"/>
  <c r="J10" i="27"/>
  <c r="I10" i="27"/>
  <c r="J8" i="27"/>
  <c r="I8" i="27"/>
  <c r="J6" i="27"/>
  <c r="J7" i="27"/>
  <c r="I6" i="27"/>
  <c r="I7" i="27"/>
  <c r="J5" i="27"/>
  <c r="I5" i="27"/>
  <c r="J3" i="27"/>
  <c r="I3" i="27"/>
  <c r="I16" i="26"/>
  <c r="J16" i="26"/>
  <c r="J15" i="26"/>
  <c r="I15" i="26"/>
  <c r="J13" i="26"/>
  <c r="I13" i="26"/>
  <c r="J12" i="26"/>
  <c r="I12" i="26"/>
  <c r="J11" i="26"/>
  <c r="I11" i="26"/>
  <c r="J9" i="26"/>
  <c r="I9" i="26"/>
  <c r="J7" i="26"/>
  <c r="I7" i="26"/>
  <c r="J6" i="26"/>
  <c r="I6" i="26"/>
  <c r="J3" i="26"/>
  <c r="I3" i="26"/>
  <c r="J45" i="25"/>
  <c r="I45" i="25"/>
  <c r="J41" i="25"/>
  <c r="I41" i="25"/>
  <c r="J39" i="25"/>
  <c r="I39" i="25"/>
  <c r="J37" i="25"/>
  <c r="I37" i="25"/>
  <c r="J34" i="25"/>
  <c r="I34" i="25"/>
  <c r="J32" i="25"/>
  <c r="J33" i="25"/>
  <c r="I32" i="25"/>
  <c r="I33" i="25"/>
  <c r="J31" i="25"/>
  <c r="I31" i="25"/>
  <c r="J28" i="25"/>
  <c r="I28" i="25"/>
  <c r="J24" i="25"/>
  <c r="I24" i="25"/>
  <c r="J21" i="25"/>
  <c r="I21" i="25"/>
  <c r="J18" i="25"/>
  <c r="I18" i="25"/>
  <c r="J16" i="25"/>
  <c r="I16" i="25"/>
  <c r="J9" i="25"/>
  <c r="I9" i="25"/>
  <c r="J6" i="25"/>
  <c r="I6" i="25"/>
  <c r="J5" i="25"/>
  <c r="I5" i="25"/>
  <c r="J3" i="25"/>
  <c r="I3" i="25"/>
  <c r="J40" i="20"/>
  <c r="I40" i="20"/>
  <c r="J34" i="20"/>
  <c r="I34" i="20"/>
  <c r="J32" i="20"/>
  <c r="J33" i="20"/>
  <c r="J31" i="20"/>
  <c r="I32" i="20"/>
  <c r="I33" i="20"/>
  <c r="I31" i="20"/>
  <c r="J29" i="20"/>
  <c r="I29" i="20"/>
  <c r="J28" i="20"/>
  <c r="J27" i="20"/>
  <c r="I28" i="20"/>
  <c r="I27" i="20"/>
  <c r="J22" i="20"/>
  <c r="I22" i="20"/>
  <c r="J15" i="20"/>
  <c r="I15" i="20"/>
  <c r="J13" i="20"/>
  <c r="I13" i="20"/>
  <c r="J11" i="20"/>
  <c r="J12" i="20"/>
  <c r="I11" i="20"/>
  <c r="I12" i="20"/>
  <c r="J10" i="20"/>
  <c r="I10" i="20"/>
  <c r="J6" i="20"/>
  <c r="I6" i="20"/>
  <c r="J3" i="20"/>
  <c r="I3" i="20"/>
  <c r="J23" i="16"/>
  <c r="J24" i="16"/>
  <c r="J25" i="16"/>
  <c r="I23" i="16"/>
  <c r="I24" i="16"/>
  <c r="I25" i="16"/>
  <c r="J22" i="16"/>
  <c r="I22" i="16"/>
  <c r="J20" i="16"/>
  <c r="L20" i="16" s="1"/>
  <c r="F8" i="17" s="1"/>
  <c r="I20" i="16"/>
  <c r="K20" i="16" s="1"/>
  <c r="E8" i="17" s="1"/>
  <c r="D8" i="17" s="1"/>
  <c r="J18" i="16"/>
  <c r="I18" i="16"/>
  <c r="J16" i="16"/>
  <c r="I16" i="16"/>
  <c r="J14" i="16"/>
  <c r="I14" i="16"/>
  <c r="J13" i="16"/>
  <c r="I13" i="16"/>
  <c r="J11" i="16"/>
  <c r="I11" i="16"/>
  <c r="J9" i="16"/>
  <c r="J10" i="16"/>
  <c r="I9" i="16"/>
  <c r="I10" i="16"/>
  <c r="I8" i="16"/>
  <c r="J8" i="16"/>
  <c r="J6" i="16"/>
  <c r="I6" i="16"/>
  <c r="J4" i="16"/>
  <c r="I4" i="16"/>
  <c r="J3" i="16"/>
  <c r="I3" i="16"/>
  <c r="L41" i="25"/>
  <c r="F17" i="17" s="1"/>
  <c r="L24" i="25"/>
  <c r="F15" i="17" s="1"/>
  <c r="K24" i="25"/>
  <c r="E15" i="17" s="1"/>
  <c r="D15" i="17" s="1"/>
  <c r="L3" i="25"/>
  <c r="J15" i="16"/>
  <c r="I15" i="16"/>
  <c r="K15" i="16" s="1"/>
  <c r="E7" i="17" s="1"/>
  <c r="K41" i="25" l="1"/>
  <c r="E17" i="17" s="1"/>
  <c r="D17" i="17" s="1"/>
  <c r="K31" i="25"/>
  <c r="E16" i="17" s="1"/>
  <c r="L31" i="25"/>
  <c r="F16" i="17" s="1"/>
  <c r="K18" i="25"/>
  <c r="E14" i="17" s="1"/>
  <c r="K3" i="25"/>
  <c r="K22" i="20"/>
  <c r="E11" i="17" s="1"/>
  <c r="L15" i="16"/>
  <c r="F7" i="17" s="1"/>
  <c r="D7" i="17" s="1"/>
  <c r="J6" i="28"/>
  <c r="D16" i="17" l="1"/>
  <c r="X35" i="17"/>
  <c r="L3" i="26"/>
  <c r="F18" i="17" s="1"/>
  <c r="K3" i="26"/>
  <c r="E18" i="17" s="1"/>
  <c r="D18" i="17" s="1"/>
  <c r="X36" i="17" l="1"/>
  <c r="W36" i="17"/>
  <c r="V36" i="17" s="1"/>
  <c r="W35" i="17"/>
  <c r="V35" i="17" s="1"/>
  <c r="X34" i="17"/>
  <c r="W34" i="17"/>
  <c r="V34" i="17" s="1"/>
  <c r="X33" i="17"/>
  <c r="W33" i="17"/>
  <c r="X32" i="17"/>
  <c r="W32" i="17"/>
  <c r="X31" i="17"/>
  <c r="W31" i="17"/>
  <c r="X30" i="17"/>
  <c r="W30" i="17"/>
  <c r="W29" i="17"/>
  <c r="W28" i="17"/>
  <c r="Q40" i="17"/>
  <c r="P40" i="17"/>
  <c r="Q39" i="17"/>
  <c r="P39" i="17"/>
  <c r="Q38" i="17"/>
  <c r="P38" i="17"/>
  <c r="Q37" i="17"/>
  <c r="P37" i="17"/>
  <c r="Q36" i="17"/>
  <c r="P36" i="17"/>
  <c r="Q35" i="17"/>
  <c r="P35" i="17"/>
  <c r="Q34" i="17"/>
  <c r="P34" i="17"/>
  <c r="Q33" i="17"/>
  <c r="P33" i="17"/>
  <c r="Q32" i="17"/>
  <c r="P32" i="17"/>
  <c r="Q31" i="17"/>
  <c r="P31" i="17"/>
  <c r="Q30" i="17"/>
  <c r="P30" i="17"/>
  <c r="Q29" i="17"/>
  <c r="P29" i="17"/>
  <c r="Q28" i="17"/>
  <c r="P28" i="17"/>
  <c r="O38" i="17" l="1"/>
  <c r="O37" i="17"/>
  <c r="O35" i="17"/>
  <c r="O34" i="17"/>
  <c r="O13" i="17"/>
  <c r="O36" i="17" l="1"/>
  <c r="O39" i="17"/>
  <c r="J7" i="28"/>
  <c r="L6" i="28" s="1"/>
  <c r="F24" i="17" s="1"/>
  <c r="K6" i="28"/>
  <c r="E24" i="17" s="1"/>
  <c r="D24" i="17" s="1"/>
  <c r="J5" i="28"/>
  <c r="J4" i="28"/>
  <c r="L10" i="27"/>
  <c r="F22" i="17" s="1"/>
  <c r="K10" i="27"/>
  <c r="E22" i="17" s="1"/>
  <c r="D22" i="17" s="1"/>
  <c r="K8" i="27"/>
  <c r="E21" i="17" s="1"/>
  <c r="L3" i="27"/>
  <c r="K3" i="27"/>
  <c r="L12" i="26"/>
  <c r="F19" i="17" s="1"/>
  <c r="K12" i="26"/>
  <c r="E19" i="17" s="1"/>
  <c r="D19" i="17" s="1"/>
  <c r="K3" i="28" l="1"/>
  <c r="L3" i="28"/>
  <c r="L8" i="27"/>
  <c r="F21" i="17" s="1"/>
  <c r="D21" i="17" s="1"/>
  <c r="L33" i="20"/>
  <c r="F12" i="17" s="1"/>
  <c r="K33" i="20"/>
  <c r="E12" i="17" s="1"/>
  <c r="D12" i="17" s="1"/>
  <c r="X29" i="17"/>
  <c r="L22" i="20"/>
  <c r="F11" i="17" s="1"/>
  <c r="D11" i="17" s="1"/>
  <c r="L22" i="16"/>
  <c r="F9" i="17" s="1"/>
  <c r="K22" i="16"/>
  <c r="E9" i="17" s="1"/>
  <c r="D9" i="17" s="1"/>
  <c r="K3" i="16"/>
  <c r="E5" i="17" s="1"/>
  <c r="X28" i="17" l="1"/>
  <c r="L3" i="20"/>
  <c r="K3" i="20"/>
  <c r="L3" i="16" l="1"/>
  <c r="F5" i="17" s="1"/>
  <c r="D5" i="17" s="1"/>
  <c r="O28" i="17"/>
  <c r="O29" i="17"/>
  <c r="O33" i="17"/>
  <c r="V28" i="17"/>
  <c r="V32" i="17"/>
  <c r="O30" i="17"/>
  <c r="V33" i="17"/>
  <c r="O40" i="17"/>
  <c r="V30" i="17"/>
  <c r="O32" i="17"/>
  <c r="V31" i="17"/>
  <c r="O31" i="17"/>
  <c r="V29" i="17"/>
  <c r="L9" i="16" l="1"/>
  <c r="F6" i="17" s="1"/>
  <c r="K9" i="16"/>
  <c r="E6" i="17" s="1"/>
  <c r="D6" i="17" s="1"/>
  <c r="L18" i="25" l="1"/>
  <c r="F14" i="17" s="1"/>
  <c r="D14" i="17" s="1"/>
  <c r="M4" i="17" l="1"/>
</calcChain>
</file>

<file path=xl/sharedStrings.xml><?xml version="1.0" encoding="utf-8"?>
<sst xmlns="http://schemas.openxmlformats.org/spreadsheetml/2006/main" count="651" uniqueCount="393">
  <si>
    <r>
      <rPr>
        <sz val="16"/>
        <color rgb="FF000000"/>
        <rFont val="Calibri"/>
        <family val="2"/>
      </rPr>
      <t xml:space="preserve">Dit werkboek is de Self-Assessment tool voor het </t>
    </r>
    <r>
      <rPr>
        <b/>
        <sz val="16"/>
        <color rgb="FFFF0000"/>
        <rFont val="Calibri"/>
        <family val="2"/>
      </rPr>
      <t xml:space="preserve">CyberFundamentals Framework </t>
    </r>
    <r>
      <rPr>
        <b/>
        <u/>
        <sz val="16"/>
        <color rgb="FFFF0000"/>
        <rFont val="Calibri"/>
        <family val="2"/>
      </rPr>
      <t>versie 2025</t>
    </r>
    <r>
      <rPr>
        <sz val="16"/>
        <color rgb="FF000000"/>
        <rFont val="Calibri"/>
        <family val="2"/>
      </rPr>
      <t>. Het CyberFundamentals Framework is ontwikkeld door het Centrum voor Cybersecurity België (CCB), dat onder het gezag van de Belgische premier opereert. Het framework omvat een reeks concrete maatregelen om gegevens te beschermen, het risico op de meest voorkomende cyberaanvallen significant te verminderen en de cyberweerbaarheid van organisaties te vergroten.
Het kader kan zowel vrijwillig als verplicht worden gebruikt.
Bij vrijwillig gebruik wordt het beschouwd als een nationaal certificeringsschema voor certificering van cyberbeveiliging dat het wettelijke mandaat van het CCB uitvoert (KB van 10 oktober 2014, art. 3 8°).
Voor verplicht gebruik van het certificeringsschema zijn de wetten en voorschriften van toepassing die verplicht gebruik opleggen.
De zelfverklaring van conformiteit met Cyberfundamentals is gebaseerd op een Self-Assessment met behulp van deze tool. De zelfverklaring kan worden geverifieerd door een onafhankelijke derde partij, een CAB, en resulteert vervolgens in een label, een geverifieerde claim of een certificaat in overeenstemming met het Conformity Assessment Scheme.</t>
    </r>
  </si>
  <si>
    <t>Wijzigingslogboek</t>
  </si>
  <si>
    <t>Datum</t>
  </si>
  <si>
    <t>Reden voor wijziging</t>
  </si>
  <si>
    <t>Eerste release in het kader van CyFun® versie 2025</t>
  </si>
  <si>
    <r>
      <rPr>
        <b/>
        <sz val="12"/>
        <color rgb="FF000000"/>
        <rFont val="Calibri"/>
        <family val="2"/>
      </rPr>
      <t xml:space="preserve">Aanwijzingen:
(1) Zekerheidsniveaus: </t>
    </r>
    <r>
      <rPr>
        <sz val="12"/>
        <color rgb="FF000000"/>
        <rFont val="Calibri"/>
        <family val="2"/>
      </rPr>
      <t xml:space="preserve">De CyberFundamentals-Self-Assessment is beschikbaar voor de drie zekerheidsniveaus: Basic, Important en Essential. Voor elk zekerheidsniveau is een afzonderlijke tool ontwikkeld om ervoor te zorgen dat organisaties zichzelf kunnen beoordelen aan de hand van de juiste reeks controles.
</t>
    </r>
    <r>
      <rPr>
        <b/>
        <sz val="12"/>
        <color rgb="FF000000"/>
        <rFont val="Calibri"/>
        <family val="2"/>
      </rPr>
      <t xml:space="preserve">(2) Structuur van de tool: </t>
    </r>
    <r>
      <rPr>
        <sz val="12"/>
        <color rgb="FF000000"/>
        <rFont val="Calibri"/>
        <family val="2"/>
      </rPr>
      <t xml:space="preserve">De Self-Assessment tool is opgezet rond de zes CyberFundamentals-functies: Beheren, Identificeren, Beschermen, Detecteren, Reageren en Herstellen. Elke functie heeft een eigen tabblad met de voor die functie relevante controles.
</t>
    </r>
    <r>
      <rPr>
        <b/>
        <sz val="12"/>
        <color rgb="FF000000"/>
        <rFont val="Calibri"/>
        <family val="2"/>
      </rPr>
      <t xml:space="preserve">(3) Beoordelingsmethode: </t>
    </r>
    <r>
      <rPr>
        <sz val="12"/>
        <color rgb="FF000000"/>
        <rFont val="Calibri"/>
        <family val="2"/>
      </rPr>
      <t xml:space="preserve">Elke controle wordt beoordeeld op basis van hoe goed deze is gedocumenteerd (documentatievolwassenheid) en hoe goed die documentatie in de praktijk wordt gebracht (implementatievolwassenheid). De volwassenheid van elke controle wordt bepaald aan de hand van de definities in het tabblad Maturiteitsniveaus, en de organisatie moet elke dimensie van elke controle een score van 1 tot 5 geven op basis van die definities.
</t>
    </r>
    <r>
      <rPr>
        <b/>
        <sz val="12"/>
        <color rgb="FF000000"/>
        <rFont val="Calibri"/>
        <family val="2"/>
      </rPr>
      <t>(4) Berekening van de resultaten:</t>
    </r>
    <r>
      <rPr>
        <sz val="12"/>
        <color rgb="FF000000"/>
        <rFont val="Calibri"/>
        <family val="2"/>
      </rPr>
      <t xml:space="preserve"> Voor elke subcategorie en categorie berekent de tool automatisch de gemiddelde volwassenheidsscore op basis van de ingevoerde gegevens.
(5) Samenvattend overzicht: Het tabblad ‘Samenvatting’ toont de volwassenheidsscore die aangeeft of de organisatie voldoet aan de drempels die zijn vastgesteld in het CyFun® Conformity Assessment Scheme.
</t>
    </r>
    <r>
      <rPr>
        <b/>
        <sz val="12"/>
        <color rgb="FF000000"/>
        <rFont val="Calibri"/>
        <family val="2"/>
      </rPr>
      <t xml:space="preserve">(6) Extra functies: </t>
    </r>
    <r>
      <rPr>
        <sz val="12"/>
        <color rgb="FF000000"/>
        <rFont val="Calibri"/>
        <family val="2"/>
      </rPr>
      <t xml:space="preserve">De Self-Assessment tools voor de zekerheidsniveaus ‘Important’ en ‘Essential’ bieden extra filteropties, waaronder een filter dat alleen de controles toont die relevant zijn voor het geselecteerde zekerheidsniveau.
</t>
    </r>
    <r>
      <rPr>
        <b/>
        <sz val="12"/>
        <color rgb="FF000000"/>
        <rFont val="Calibri"/>
        <family val="2"/>
      </rPr>
      <t xml:space="preserve">(7) Uitgesloten maatregel: </t>
    </r>
    <r>
      <rPr>
        <sz val="12"/>
        <color rgb="FF000000"/>
        <rFont val="Calibri"/>
        <family val="2"/>
      </rPr>
      <t xml:space="preserve">Voor het zekerheidsniveau Important kunnen 3 controles worden uitgesloten. Kernmaatregelen kunnen niet worden uitgesloten. Voor die controles kunt u ‘N/A’ selecteren. Als ‘N/A’ meer dan drie keer wordt gebruikt, worden de betreffende cellen rood gemarkeerd. Wanneer ‘N/A’ wordt geselecteerd, wordt voor de berekening een score van 3 toegepast.
</t>
    </r>
    <r>
      <rPr>
        <b/>
        <sz val="12"/>
        <color rgb="FF000000"/>
        <rFont val="Calibri"/>
        <family val="2"/>
      </rPr>
      <t xml:space="preserve">(8) Controles gekoppeld aan de managementaspecten: </t>
    </r>
    <r>
      <rPr>
        <sz val="12"/>
        <color rgb="FF000000"/>
        <rFont val="Calibri"/>
        <family val="2"/>
      </rPr>
      <t>op het zekerheidsniveau Important en Essential worden ‘controles gekoppeld aan de managementaspecten’ geïdentificeerd. Deze controles moeten tijdens elke certificeringsaudit worden beoordeeld – of het nu gaat om een initiële audit, een surveillance-audit of een hercertificeringsaudit – bij het auditen van het CyFun® ‘</t>
    </r>
    <r>
      <rPr>
        <u/>
        <sz val="12"/>
        <color rgb="FF000000"/>
        <rFont val="Calibri"/>
        <family val="2"/>
      </rPr>
      <t>Essential</t>
    </r>
    <r>
      <rPr>
        <sz val="12"/>
        <color rgb="FF000000"/>
        <rFont val="Calibri"/>
        <family val="2"/>
      </rPr>
      <t>’-zekerheidsniveau.</t>
    </r>
  </si>
  <si>
    <t>Toepasselijke versie van het CyberFundamentels-kader</t>
  </si>
  <si>
    <t>Versie</t>
  </si>
  <si>
    <t>Versievereisten</t>
  </si>
  <si>
    <r>
      <rPr>
        <b/>
        <sz val="14"/>
        <color rgb="FF000000"/>
        <rFont val="Calibri"/>
        <family val="2"/>
      </rPr>
      <t xml:space="preserve">CAS </t>
    </r>
    <r>
      <rPr>
        <b/>
        <vertAlign val="superscript"/>
        <sz val="14"/>
        <color rgb="FF000000"/>
        <rFont val="Calibri"/>
        <family val="2"/>
      </rPr>
      <t>(*)</t>
    </r>
  </si>
  <si>
    <t>Gepubliceerde versie op https://cyfun.eu/nl/CAB</t>
  </si>
  <si>
    <t>(**) CAS: Conformity Assessment Scheme</t>
  </si>
  <si>
    <t>Self-Assessment Voltooiingsdatum</t>
  </si>
  <si>
    <t>Deze Self-Assessment is door de entiteit ingevuld op:</t>
  </si>
  <si>
    <r>
      <rPr>
        <b/>
        <sz val="12"/>
        <color rgb="FF000000"/>
        <rFont val="Calibri"/>
        <family val="2"/>
      </rPr>
      <t xml:space="preserve">Het CyberFundamentals Framework, de bijbehorende </t>
    </r>
    <r>
      <rPr>
        <b/>
        <sz val="12"/>
        <color rgb="FF5B9BD5"/>
        <rFont val="Calibri"/>
        <family val="2"/>
      </rPr>
      <t xml:space="preserve">tools </t>
    </r>
    <r>
      <rPr>
        <b/>
        <sz val="12"/>
        <color rgb="FF000000"/>
        <rFont val="Calibri"/>
        <family val="2"/>
      </rPr>
      <t xml:space="preserve">en </t>
    </r>
    <r>
      <rPr>
        <b/>
        <sz val="12"/>
        <color rgb="FF5B9BD5"/>
        <rFont val="Calibri"/>
        <family val="2"/>
      </rPr>
      <t xml:space="preserve">gebruikersinstructies </t>
    </r>
    <r>
      <rPr>
        <b/>
        <sz val="12"/>
        <color rgb="FF000000"/>
        <rFont val="Calibri"/>
        <family val="2"/>
      </rPr>
      <t>zijn beschikbaar op:</t>
    </r>
  </si>
  <si>
    <t>www.cyfun.eu</t>
  </si>
  <si>
    <t>Het CyberFundamentals Conformity Assessment Scheme is beschikbaar op:</t>
  </si>
  <si>
    <t>Vragen en feedback over dit framework kunnen worden gericht aan:</t>
  </si>
  <si>
    <t xml:space="preserve">certification@ccb.belgium.be </t>
  </si>
  <si>
    <r>
      <rPr>
        <b/>
        <sz val="12"/>
        <color rgb="FF000000"/>
        <rFont val="Calibri"/>
        <family val="2"/>
        <scheme val="minor"/>
      </rPr>
      <t>OPMERKING</t>
    </r>
    <r>
      <rPr>
        <sz val="12"/>
        <color rgb="FF000000"/>
        <rFont val="Calibri"/>
        <family val="2"/>
        <scheme val="minor"/>
      </rPr>
      <t>: Aangezien de CyFun®-Self-Assessment tool een onderdeel is van het CyFun®-Conformity Assessment Scheme dat onder accreditatie opereert, is het niet mogelijk om cellen te ontgrendelen of alle MS Excel-functies te activeren.</t>
    </r>
  </si>
  <si>
    <t>Maturiteitsniveau</t>
  </si>
  <si>
    <t>Maturiteitswaarde</t>
  </si>
  <si>
    <t>Documentatie maturiteitsniveau
Verwachting van documentatiematuriteitsniveau</t>
  </si>
  <si>
    <t>Implementatie maturiteitsniveau
Verwachting van implementatiematuriteitsniveau</t>
  </si>
  <si>
    <t>Drempels voor maturiteitsniveau IMPORTANT</t>
  </si>
  <si>
    <t>Niveau 1 - Ad hoc</t>
  </si>
  <si>
    <t>Geen procesdocumentatie of niet formeel goedgekeurd door het management.</t>
  </si>
  <si>
    <t>Er bestaat geen standaardproces.</t>
  </si>
  <si>
    <r>
      <rPr>
        <sz val="14"/>
        <color rgb="FF000000"/>
        <rFont val="Calibri"/>
        <family val="2"/>
      </rPr>
      <t xml:space="preserve">Elke </t>
    </r>
    <r>
      <rPr>
        <b/>
        <sz val="14"/>
        <color rgb="FF000000"/>
        <rFont val="Calibri"/>
        <family val="2"/>
      </rPr>
      <t xml:space="preserve">kernmaatregel </t>
    </r>
    <r>
      <rPr>
        <sz val="14"/>
        <color rgb="FF000000"/>
        <rFont val="Calibri"/>
        <family val="2"/>
      </rPr>
      <t>Maturiteitsniveau</t>
    </r>
  </si>
  <si>
    <t>≥ 3/5</t>
  </si>
  <si>
    <t>Niveau 2 - Herhaald</t>
  </si>
  <si>
    <t>Er bestaat formeel goedgekeurde procesdocumentatie, maar deze is de afgelopen twee jaar niet herzien.</t>
  </si>
  <si>
    <t>Er bestaat een ad-hocproces dat informeel wordt uitgevoerd.</t>
  </si>
  <si>
    <r>
      <rPr>
        <sz val="14"/>
        <color rgb="FF313231"/>
        <rFont val="Calibri"/>
        <family val="2"/>
        <scheme val="minor"/>
      </rPr>
      <t xml:space="preserve">Elke </t>
    </r>
    <r>
      <rPr>
        <b/>
        <sz val="14"/>
        <color rgb="FF313231"/>
        <rFont val="Calibri"/>
        <family val="2"/>
        <scheme val="minor"/>
      </rPr>
      <t xml:space="preserve">categorie </t>
    </r>
    <r>
      <rPr>
        <sz val="14"/>
        <color rgb="FF313231"/>
        <rFont val="Calibri"/>
        <family val="2"/>
        <scheme val="minor"/>
      </rPr>
      <t>Maturiteitsniveau</t>
    </r>
  </si>
  <si>
    <t>n/a</t>
  </si>
  <si>
    <t>Niveau 3 - Gedefinieerd</t>
  </si>
  <si>
    <t>Er bestaat formeel goedgekeurde procesdocumentatie en uitzonderingen zijn gedocumenteerd en goedgekeurd. Gedocumenteerde en goedgekeurde uitzonderingen &lt; 5% van de tijd.</t>
  </si>
  <si>
    <t>Er bestaat een formeel proces dat wordt geïmplementeerd. Er is bewijs beschikbaar voor de meeste activiteiten. Minder dan 10% procesuitzonderingen.</t>
  </si>
  <si>
    <r>
      <rPr>
        <b/>
        <sz val="14"/>
        <color rgb="FF313231"/>
        <rFont val="Calibri"/>
        <family val="2"/>
      </rPr>
      <t xml:space="preserve">Totaal </t>
    </r>
    <r>
      <rPr>
        <sz val="14"/>
        <color rgb="FF313231"/>
        <rFont val="Calibri"/>
        <family val="2"/>
      </rPr>
      <t>maturiteitsniveau (gemiddelde)</t>
    </r>
  </si>
  <si>
    <t xml:space="preserve">Niveau 4 - Gemanaged </t>
  </si>
  <si>
    <t>Er bestaat formeel goedgekeurde procesdocumentatie en uitzonderingen zijn gedocumenteerd en goedgekeurd. Gedocumenteerde en goedgekeurde uitzonderingen &lt; 3% van de tijd.</t>
  </si>
  <si>
    <t>Er bestaat een formeel proces dat wordt geïmplementeerd. Er is bewijs beschikbaar voor alle activiteiten. Gedetailleerde statistieken van het proces worden vastgelegd en gerapporteerd. Er is een minimale doelstelling voor meetgegevens vastgesteld. Minder dan 5% procesafwijkingen.</t>
  </si>
  <si>
    <t>Niveau 5 - Optimaliserend</t>
  </si>
  <si>
    <t>Er bestaat formeel goedgekeurde procesdocumentatie en uitzonderingen zijn gedocumenteerd en goedgekeurd. Gedocumenteerde en goedgekeurde uitzonderingen &lt; 0,5% van de tijd.</t>
  </si>
  <si>
    <t>Er bestaat een formeel proces dat wordt geïmplementeerd. Er is bewijs beschikbaar voor alle activiteiten. Gedetailleerde meetgegevens van het proces worden vastgelegd en gerapporteerd. Er is een minimale doelstelling voor meetgegevens vastgesteld en deze wordt voortdurend verbeterd. Minder dan 1% procesafwijkingen.</t>
  </si>
  <si>
    <t>Definities van beoordelingen</t>
  </si>
  <si>
    <t xml:space="preserve">Documentatie maturiteit: </t>
  </si>
  <si>
    <t>De evaluatie van documentatievolwassenheid meet in hoeverre uw schriftelijke regels en procedures voldoen aan de controles van het CyberFundamentals Framework</t>
  </si>
  <si>
    <t>Implementatie maturiteit:</t>
  </si>
  <si>
    <t>De evaluatie van implementatievolwassenheid beoordeelt hoe volwassen uw feitelijke operationele praktijken zijn in relatie tot het CyberFundamentals Framework</t>
  </si>
  <si>
    <t>Meer informatie over maturiteitsniveaus is beschikbaar op de CyFun®-website.</t>
  </si>
  <si>
    <r>
      <rPr>
        <b/>
        <sz val="10"/>
        <color rgb="FFFFFFFF"/>
        <rFont val="Calibri"/>
        <family val="2"/>
      </rPr>
      <t xml:space="preserve">TLP: </t>
    </r>
    <r>
      <rPr>
        <b/>
        <sz val="10"/>
        <color rgb="FFFFC000"/>
        <rFont val="Calibri"/>
        <family val="2"/>
      </rPr>
      <t xml:space="preserve">AMBER </t>
    </r>
    <r>
      <rPr>
        <b/>
        <sz val="10"/>
        <color rgb="FFFFFFFF"/>
        <rFont val="Calibri"/>
        <family val="2"/>
      </rPr>
      <t>- CyFun®2025     CyberFundamentals Tool versie:</t>
    </r>
  </si>
  <si>
    <t>Self-Assessment Voltooiingsdatum:</t>
  </si>
  <si>
    <t>IMPORTANT</t>
  </si>
  <si>
    <t>Categorie</t>
  </si>
  <si>
    <t>Controle gelinkt aan de managementaspecten</t>
  </si>
  <si>
    <t>Kernmaatregel</t>
  </si>
  <si>
    <t>Subcategorie</t>
  </si>
  <si>
    <t>Zekerheidsniveau</t>
  </si>
  <si>
    <t>Controle</t>
  </si>
  <si>
    <t>Documentatie
 Score</t>
  </si>
  <si>
    <t>Implementatie
Score</t>
  </si>
  <si>
    <t>Subcategorie Documentatie Maturiteitsscore</t>
  </si>
  <si>
    <t xml:space="preserve">Subcategorie Implementatie Maturiteitsscore </t>
  </si>
  <si>
    <t xml:space="preserve">Categorie Documentatie Maturiteitsscore </t>
  </si>
  <si>
    <t xml:space="preserve">Categorie Implementatie Maturiteitsscore </t>
  </si>
  <si>
    <t>Opmerkingen en/of aanvullende informatie</t>
  </si>
  <si>
    <t>Opmerkingen van de beoordelaar</t>
  </si>
  <si>
    <r>
      <rPr>
        <b/>
        <sz val="10"/>
        <color rgb="FF000000"/>
        <rFont val="Calibri"/>
        <family val="2"/>
        <scheme val="minor"/>
      </rPr>
      <t xml:space="preserve">Organisatorische Context (GV.OC): </t>
    </r>
    <r>
      <rPr>
        <sz val="10"/>
        <color rgb="FF000000"/>
        <rFont val="Calibri"/>
        <family val="2"/>
        <scheme val="minor"/>
      </rPr>
      <t>De omstandigheden – missie, verwachtingen van belanghebbenden, afhankelijkheden en wettelijke, regelgevende en contractuele vereisten – rondom de beslissingen van de organisatie op het gebied van cyberbeveiligingsrisicobeheer worden begrepen</t>
    </r>
  </si>
  <si>
    <r>
      <rPr>
        <b/>
        <sz val="10"/>
        <color rgb="FF000000"/>
        <rFont val="Calibri"/>
        <family val="2"/>
        <scheme val="minor"/>
      </rPr>
      <t xml:space="preserve">GV.OC-01: </t>
    </r>
    <r>
      <rPr>
        <sz val="10"/>
        <color rgb="FF000000"/>
        <rFont val="Calibri"/>
        <family val="2"/>
        <scheme val="minor"/>
      </rPr>
      <t>De missie van de organisatie wordt begrepen en vormt de basis voor het cyberbeveiligingsrisicobeheer</t>
    </r>
  </si>
  <si>
    <t>Important</t>
  </si>
  <si>
    <r>
      <rPr>
        <b/>
        <sz val="10"/>
        <color rgb="FF000000"/>
        <rFont val="Calibri"/>
        <family val="2"/>
      </rPr>
      <t>GV.OC-01.1:</t>
    </r>
    <r>
      <rPr>
        <sz val="10"/>
        <color rgb="FF000000"/>
        <rFont val="Calibri"/>
        <family val="2"/>
      </rPr>
      <t xml:space="preserve"> De missie van de organisatie moet worden vastgesteld, gecommuniceerd en vormt de basis voor informatie- en cyberbeveiligingsrisicobeheer.
</t>
    </r>
  </si>
  <si>
    <r>
      <rPr>
        <b/>
        <sz val="10"/>
        <color rgb="FF000000"/>
        <rFont val="Calibri"/>
        <family val="2"/>
        <scheme val="minor"/>
      </rPr>
      <t xml:space="preserve">GV.OC-03: </t>
    </r>
    <r>
      <rPr>
        <sz val="10"/>
        <color rgb="FF000000"/>
        <rFont val="Calibri"/>
        <family val="2"/>
        <scheme val="minor"/>
      </rPr>
      <t>Activiteiten en resultaten op het gebied van cyberbeveiligingsrisicobeheer worden opgenomen in de risicobeheerprocessen van de onderneming</t>
    </r>
  </si>
  <si>
    <t>Basic</t>
  </si>
  <si>
    <r>
      <rPr>
        <b/>
        <sz val="10"/>
        <color rgb="FF000000"/>
        <rFont val="Calibri"/>
        <family val="2"/>
      </rPr>
      <t>GV.OC-03.1:</t>
    </r>
    <r>
      <rPr>
        <sz val="10"/>
        <color rgb="FF000000"/>
        <rFont val="Calibri"/>
        <family val="2"/>
      </rPr>
      <t xml:space="preserve"> Als onderdeel van de organisatiebrede risicobeheerstrategie moet een uitgebreide strategie voor het beheer van informatie- en cyberbeveiligingsrisico's worden ontwikkeld en bijgewerkt wanneer zich veranderingen voordoen.</t>
    </r>
  </si>
  <si>
    <r>
      <rPr>
        <b/>
        <sz val="10"/>
        <color rgb="FF000000"/>
        <rFont val="Calibri"/>
        <family val="2"/>
      </rPr>
      <t>GV.OC-03.2</t>
    </r>
    <r>
      <rPr>
        <sz val="10"/>
        <color rgb="FF000000"/>
        <rFont val="Calibri"/>
        <family val="2"/>
      </rPr>
      <t>: Wettelijke, regelgevende en contractuele verplichtingen met betrekking tot informatie en cyberbeveiliging moeten continu worden beheerd om ervoor te zorgen dat ze accuraat en up-to-date blijven en effectief worden toegepast.</t>
    </r>
  </si>
  <si>
    <r>
      <rPr>
        <b/>
        <sz val="10"/>
        <color rgb="FF000000"/>
        <rFont val="Calibri"/>
        <family val="2"/>
        <scheme val="minor"/>
      </rPr>
      <t xml:space="preserve">GV.OC-04: </t>
    </r>
    <r>
      <rPr>
        <sz val="10"/>
        <color rgb="FF000000"/>
        <rFont val="Calibri"/>
        <family val="2"/>
        <scheme val="minor"/>
      </rPr>
      <t>Kritieke doelstellingen, capaciteiten en diensten waarvan externe belanghebbenden afhankelijk zijn of die ze van de organisatie verwachten, worden begrepen en gecommuniceerd</t>
    </r>
  </si>
  <si>
    <r>
      <rPr>
        <b/>
        <sz val="10"/>
        <color rgb="FF000000"/>
        <rFont val="Calibri"/>
        <family val="2"/>
      </rPr>
      <t>GV.OC-04.1:</t>
    </r>
    <r>
      <rPr>
        <sz val="10"/>
        <color rgb="FF000000"/>
        <rFont val="Calibri"/>
        <family val="2"/>
      </rPr>
      <t xml:space="preserve"> De organisatie moet vaststellen, documenteren en communiceren welke capaciteiten, diensten en doelstellingen voor externe belanghebbenden het meest belangrijk zijn. Deze moeten op prioriteit worden gerangschikt en meegenomen in de risicoanalyse.</t>
    </r>
  </si>
  <si>
    <r>
      <rPr>
        <b/>
        <sz val="10"/>
        <color rgb="FF000000"/>
        <rFont val="Calibri"/>
        <family val="2"/>
        <scheme val="minor"/>
      </rPr>
      <t>GV.OC-04.2:</t>
    </r>
    <r>
      <rPr>
        <sz val="10"/>
        <color rgb="FF000000"/>
        <rFont val="Calibri"/>
        <family val="2"/>
        <scheme val="minor"/>
      </rPr>
      <t xml:space="preserve"> De organisatie moet cyberbeveiligingsvereisten voor essentiële activiteiten definiëren en documenteren, deze valideren door middel van tests en audits, de resultaten en eventuele corrigerende acties bijhoudenen de vereisten regelmatig bijwerken op basis van veranderende risico's.
</t>
    </r>
  </si>
  <si>
    <r>
      <rPr>
        <b/>
        <sz val="10"/>
        <color rgb="FF000000"/>
        <rFont val="Calibri"/>
        <family val="2"/>
        <scheme val="minor"/>
      </rPr>
      <t xml:space="preserve">GV.OC-05:  </t>
    </r>
    <r>
      <rPr>
        <sz val="10"/>
        <color rgb="FF000000"/>
        <rFont val="Calibri"/>
        <family val="2"/>
        <scheme val="minor"/>
      </rPr>
      <t>De resultaten, capaciteiten en diensten waarvan de organisatie afhankelijk is, worden begrepen en gecommuniceerd</t>
    </r>
  </si>
  <si>
    <r>
      <rPr>
        <b/>
        <sz val="10"/>
        <color rgb="FF000000"/>
        <rFont val="Calibri"/>
        <family val="2"/>
        <scheme val="minor"/>
      </rPr>
      <t xml:space="preserve">GV.OC-05.1: </t>
    </r>
    <r>
      <rPr>
        <sz val="10"/>
        <color rgb="FF000000"/>
        <rFont val="Calibri"/>
        <family val="2"/>
        <scheme val="minor"/>
      </rPr>
      <t>De organisatie moet duidelijk vastleggen welke rol zij speelt in de toeleveringsketen. Daarbij moet ze ook beschrijven en communiceren van welke externe diensten, middelen en afhankelijkheden ze gebruikmaakt (upstream), en hoe ze samenwerkt met partijen verderop in de keten (downstream).</t>
    </r>
  </si>
  <si>
    <r>
      <rPr>
        <b/>
        <sz val="10"/>
        <color rgb="FF000000"/>
        <rFont val="Calibri"/>
        <family val="2"/>
        <scheme val="minor"/>
      </rPr>
      <t xml:space="preserve">Risicobeheerstrategie (GV.RM): </t>
    </r>
    <r>
      <rPr>
        <sz val="10"/>
        <color rgb="FF000000"/>
        <rFont val="Calibri"/>
        <family val="2"/>
        <scheme val="minor"/>
      </rPr>
      <t>De prioriteiten, beperkingen, risicotolerantie en risicobereidheid van de organisatie, evenals de aannames, worden vastgesteld, gecommuniceerd en gebruikt ter ondersteuning van operationele risicobeslissingen.</t>
    </r>
  </si>
  <si>
    <r>
      <rPr>
        <b/>
        <sz val="10"/>
        <color rgb="FF000000"/>
        <rFont val="Calibri"/>
        <family val="2"/>
        <scheme val="minor"/>
      </rPr>
      <t xml:space="preserve">GV.RM-01: </t>
    </r>
    <r>
      <rPr>
        <sz val="10"/>
        <color rgb="FF000000"/>
        <rFont val="Calibri"/>
        <family val="2"/>
        <scheme val="minor"/>
      </rPr>
      <t>Doelstellingen voor risicobeheer worden vastgesteld en overeengekomen door de belanghebbenden van de organisatie</t>
    </r>
  </si>
  <si>
    <r>
      <rPr>
        <b/>
        <sz val="10"/>
        <color rgb="FFFFFFFF"/>
        <rFont val="Calibri"/>
        <family val="2"/>
        <scheme val="minor"/>
      </rPr>
      <t xml:space="preserve">GV.RM-01.1: </t>
    </r>
    <r>
      <rPr>
        <sz val="10"/>
        <color rgb="FFFFFFFF"/>
        <rFont val="Calibri"/>
        <family val="2"/>
        <scheme val="minor"/>
      </rPr>
      <t xml:space="preserve">Doelstellingen voor informatie- en cybersecurity moeten op coherente wijze binnen de hele organisatie worden vastgesteld en goedgekeurd door het senior management. </t>
    </r>
  </si>
  <si>
    <r>
      <rPr>
        <b/>
        <sz val="10"/>
        <color rgb="FF000000"/>
        <rFont val="Calibri"/>
        <family val="2"/>
        <scheme val="minor"/>
      </rPr>
      <t xml:space="preserve">GV.RM-02: </t>
    </r>
    <r>
      <rPr>
        <sz val="10"/>
        <color rgb="FF000000"/>
        <rFont val="Calibri"/>
        <family val="2"/>
        <scheme val="minor"/>
      </rPr>
      <t>Verklaringen over risicobereidheid en risicotolerantie worden opgesteld, gecommuniceerd en onderhouden</t>
    </r>
  </si>
  <si>
    <r>
      <rPr>
        <b/>
        <sz val="10"/>
        <color theme="0"/>
        <rFont val="Calibri"/>
        <family val="2"/>
        <scheme val="minor"/>
      </rPr>
      <t>GV.RM-02.1:</t>
    </r>
    <r>
      <rPr>
        <sz val="10"/>
        <color theme="0"/>
        <rFont val="Calibri"/>
        <family val="2"/>
        <scheme val="minor"/>
      </rPr>
      <t xml:space="preserve"> Verklaringen over risicobereidheid en risicotolerantie moeten worden gedefinieerd, gedocumenteerd, goedgekeurd door het senior management, gecommuniceerd en onderhouden.</t>
    </r>
  </si>
  <si>
    <r>
      <rPr>
        <b/>
        <sz val="10"/>
        <color rgb="FF000000"/>
        <rFont val="Calibri"/>
        <family val="2"/>
        <scheme val="minor"/>
      </rPr>
      <t xml:space="preserve">GV.RM-03: </t>
    </r>
    <r>
      <rPr>
        <sz val="10"/>
        <color rgb="FF000000"/>
        <rFont val="Calibri"/>
        <family val="2"/>
        <scheme val="minor"/>
      </rPr>
      <t>Activiteiten en resultaten op het gebied van cyberbeveiligingsrisicobeheer worden opgenomen in de risicobeheerprocessen van de onderneming</t>
    </r>
  </si>
  <si>
    <r>
      <rPr>
        <b/>
        <sz val="10"/>
        <color rgb="FF000000"/>
        <rFont val="Calibri"/>
        <family val="2"/>
        <scheme val="minor"/>
      </rPr>
      <t xml:space="preserve">GV.RM-03.1: </t>
    </r>
    <r>
      <rPr>
        <sz val="10"/>
        <color rgb="FF000000"/>
        <rFont val="Calibri"/>
        <family val="2"/>
        <scheme val="minor"/>
      </rPr>
      <t>Als onderdeel van de organisatiebrede risicobeheerstrategie moet een uitgebreide strategie voor het beheer van informatie- en cyberbeveiligingsrisico's worden ontwikkeld en bijgewerkt wanneer zich veranderingen voordoen.</t>
    </r>
  </si>
  <si>
    <r>
      <rPr>
        <b/>
        <sz val="10"/>
        <color rgb="FFFFFFFF"/>
        <rFont val="Calibri"/>
        <family val="2"/>
        <scheme val="minor"/>
      </rPr>
      <t xml:space="preserve">GV.RM-03.2: </t>
    </r>
    <r>
      <rPr>
        <sz val="10"/>
        <color rgb="FFFFFFFF"/>
        <rFont val="Calibri"/>
        <family val="2"/>
        <scheme val="minor"/>
      </rPr>
      <t xml:space="preserve"> Informatie- en cyberbeveiligingsrisico's moeten worden gedocumenteerd als onderdeel van de bedrijfsrisicobeheerprocessen, formeel worden goedgekeurd door het senior management en worden bijgewerkt wanneer zich wijzigingen voordoen.</t>
    </r>
  </si>
  <si>
    <r>
      <rPr>
        <b/>
        <sz val="10"/>
        <color rgb="FF000000"/>
        <rFont val="Calibri"/>
        <family val="2"/>
      </rPr>
      <t>GV.RM-04:</t>
    </r>
    <r>
      <rPr>
        <sz val="10"/>
        <color rgb="FF000000"/>
        <rFont val="Calibri"/>
        <family val="2"/>
      </rPr>
      <t xml:space="preserve"> Er wordt een strategische koers vastgesteld en gecommuniceerd waarin passende opties voor risicorespons worden beschreven</t>
    </r>
  </si>
  <si>
    <r>
      <rPr>
        <b/>
        <sz val="10"/>
        <color rgb="FF000000"/>
        <rFont val="Calibri"/>
        <family val="2"/>
      </rPr>
      <t>GV.RM-04.1</t>
    </r>
    <r>
      <rPr>
        <sz val="10"/>
        <color rgb="FF000000"/>
        <rFont val="Calibri"/>
        <family val="2"/>
      </rPr>
      <t>: Er moet een formeel globaal plan of een duidelijke visie worden opgesteld en gecommuniceerd aan alle betrokkenen over hoe risico's moeten worden beheerd, met inbegrip van de verschillende strategieën die de organisatie kan toepassen om geïdentificeerde risico's aan te pakken, rekening houdend met de mate van risicobereidheid of risicotolerantie.</t>
    </r>
  </si>
  <si>
    <r>
      <rPr>
        <b/>
        <sz val="10"/>
        <color rgb="FF000000"/>
        <rFont val="Calibri"/>
        <family val="2"/>
        <scheme val="minor"/>
      </rPr>
      <t xml:space="preserve">GV.RM-05: </t>
    </r>
    <r>
      <rPr>
        <sz val="10"/>
        <color rgb="FF000000"/>
        <rFont val="Calibri"/>
        <family val="2"/>
        <scheme val="minor"/>
      </rPr>
      <t>Er worden communicatielijnen binnen de organisatie opgezet voor cyberbeveiligingsrisico's, inclusief risico's van leveranciers en andere derde partijen</t>
    </r>
  </si>
  <si>
    <r>
      <rPr>
        <b/>
        <sz val="10"/>
        <color rgb="FF000000"/>
        <rFont val="Calibri"/>
        <family val="2"/>
        <scheme val="minor"/>
      </rPr>
      <t xml:space="preserve">GV.RM-05.1: </t>
    </r>
    <r>
      <rPr>
        <sz val="10"/>
        <color rgb="FF000000"/>
        <rFont val="Calibri"/>
        <family val="2"/>
        <scheme val="minor"/>
      </rPr>
      <t xml:space="preserve">Om de overkoepelende visie op risicobeheer te ondersteunen, moet de organisatie zorgen voor duidelijke afspraken over hoe informatie over cyberrisico’s wordt gedeeld, ook wanneer die risico’s afkomstig zijn van leveranciers of andere externe partijen.
</t>
    </r>
  </si>
  <si>
    <r>
      <rPr>
        <b/>
        <sz val="10"/>
        <color rgb="FF000000"/>
        <rFont val="Calibri"/>
        <family val="2"/>
        <scheme val="minor"/>
      </rPr>
      <t xml:space="preserve">Rollen, Verantwoordelijkheden en Bevoegdheden (GV.RR): </t>
    </r>
    <r>
      <rPr>
        <sz val="10"/>
        <color rgb="FF000000"/>
        <rFont val="Calibri"/>
        <family val="2"/>
        <scheme val="minor"/>
      </rPr>
      <t>Er worden rollen, verantwoordelijkheden en bevoegdheden op het gebied van cyberbeveiliging vastgesteld en gecommuniceerd om verantwoordingsplicht, prestatiebeoordeling en voortdurende verbetering te bevorderen</t>
    </r>
    <r>
      <rPr>
        <b/>
        <sz val="10"/>
        <color rgb="FF000000"/>
        <rFont val="Calibri"/>
        <family val="2"/>
        <scheme val="minor"/>
      </rPr>
      <t>.</t>
    </r>
  </si>
  <si>
    <r>
      <rPr>
        <b/>
        <sz val="10"/>
        <color rgb="FF000000"/>
        <rFont val="Calibri"/>
        <family val="2"/>
        <scheme val="minor"/>
      </rPr>
      <t xml:space="preserve">GV.RR-02: </t>
    </r>
    <r>
      <rPr>
        <sz val="10"/>
        <color rgb="FF000000"/>
        <rFont val="Calibri"/>
        <family val="2"/>
        <scheme val="minor"/>
      </rPr>
      <t>Rollen, verantwoordelijkheden en bevoegdheden met betrekking tot cyberbeveiligingsrisicobeheer worden vastgesteld, gecommuniceerd, begrepen en gehandhaafd</t>
    </r>
  </si>
  <si>
    <r>
      <rPr>
        <b/>
        <sz val="10"/>
        <color rgb="FFFFFFFF"/>
        <rFont val="Calibri"/>
        <family val="2"/>
      </rPr>
      <t>GV.RR-02.1</t>
    </r>
    <r>
      <rPr>
        <sz val="10"/>
        <color rgb="FFFFFFFF"/>
        <rFont val="Calibri"/>
        <family val="2"/>
      </rPr>
      <t>: De rollen, verantwoordelijkheden en bevoegdheden op het gebied van informatie- en cyberbeveiliging voor medewerkers, leveranciers, klanten en partners moeten worden vastgelegd, regelmatig beoordeeld en goedgekeurd, actueel gehouden, duidelijk gecommuniceerd en zowel intern als extern afgestemd.</t>
    </r>
  </si>
  <si>
    <r>
      <rPr>
        <b/>
        <sz val="10"/>
        <color rgb="FF000000"/>
        <rFont val="Calibri"/>
        <family val="2"/>
        <scheme val="minor"/>
      </rPr>
      <t xml:space="preserve">GV.RR-03: </t>
    </r>
    <r>
      <rPr>
        <sz val="10"/>
        <color rgb="FF000000"/>
        <rFont val="Calibri"/>
        <family val="2"/>
        <scheme val="minor"/>
      </rPr>
      <t>Er worden voldoende middelen toegewezen in overeenstemming met de cyberbeveiligingsrisicostrategie, rollen, verantwoordelijkheden en beleidslijnen</t>
    </r>
  </si>
  <si>
    <r>
      <rPr>
        <b/>
        <sz val="10"/>
        <color rgb="FF000000"/>
        <rFont val="Calibri"/>
        <family val="2"/>
        <scheme val="minor"/>
      </rPr>
      <t xml:space="preserve">GV.RR-03.1: </t>
    </r>
    <r>
      <rPr>
        <sz val="10"/>
        <color rgb="FF000000"/>
        <rFont val="Calibri"/>
        <family val="2"/>
        <scheme val="minor"/>
      </rPr>
      <t>Er moeten voldoende middelen worden toegewezen in overeenstemming met de cyberbeveiligingsrisicostrategie, rollen, verantwoordelijkheden en beleid.</t>
    </r>
  </si>
  <si>
    <r>
      <rPr>
        <b/>
        <sz val="10"/>
        <color rgb="FF000000"/>
        <rFont val="Calibri"/>
        <family val="2"/>
      </rPr>
      <t>GV.RR-03.2:</t>
    </r>
    <r>
      <rPr>
        <sz val="10"/>
        <color rgb="FF000000"/>
        <rFont val="Calibri"/>
        <family val="2"/>
      </rPr>
      <t xml:space="preserve"> De organisatie moet rollen en verantwoordelijkheden toewijzen voor het regelmatig herzien en bijwerken van respons- en herstelplannen, zodat deze blijven aansluiten bij veranderingen in het risicolandschap en effectief blijven functioneren.</t>
    </r>
  </si>
  <si>
    <r>
      <rPr>
        <b/>
        <sz val="10"/>
        <color rgb="FF000000"/>
        <rFont val="Calibri"/>
        <family val="2"/>
        <scheme val="minor"/>
      </rPr>
      <t xml:space="preserve">GV.RR-04: </t>
    </r>
    <r>
      <rPr>
        <sz val="10"/>
        <color rgb="FF000000"/>
        <rFont val="Calibri"/>
        <family val="2"/>
        <scheme val="minor"/>
      </rPr>
      <t>Cybersecurity is opgenomen in het personeelsbeleid</t>
    </r>
  </si>
  <si>
    <r>
      <rPr>
        <b/>
        <sz val="10"/>
        <color rgb="FF000000"/>
        <rFont val="Calibri"/>
        <family val="2"/>
      </rPr>
      <t>GV.RR-04.1:</t>
    </r>
    <r>
      <rPr>
        <sz val="10"/>
        <color rgb="FF000000"/>
        <rFont val="Calibri"/>
        <family val="2"/>
      </rPr>
      <t xml:space="preserve"> Personeel dat toegang heeft tot de meest kritieke informatie of technologie van de organisatie moet worden geauthenticeerd.</t>
    </r>
  </si>
  <si>
    <r>
      <rPr>
        <b/>
        <sz val="10"/>
        <color rgb="FF000000"/>
        <rFont val="Calibri"/>
        <family val="2"/>
        <scheme val="minor"/>
      </rPr>
      <t xml:space="preserve">GV.RR-04.2: </t>
    </r>
    <r>
      <rPr>
        <sz val="10"/>
        <color rgb="FF000000"/>
        <rFont val="Calibri"/>
        <family val="2"/>
        <scheme val="minor"/>
      </rPr>
      <t xml:space="preserve">Er moet een cyberbeveiligingsproces voor human resources worden ontwikkeld en onderhouden dat van toepassing is bij werving, tijdens het dienstverband en bij beëindiging van het dienstverband.
</t>
    </r>
  </si>
  <si>
    <r>
      <rPr>
        <b/>
        <sz val="10"/>
        <color rgb="FF000000"/>
        <rFont val="Calibri"/>
        <family val="2"/>
        <scheme val="minor"/>
      </rPr>
      <t xml:space="preserve">Beleid (GV.PO): </t>
    </r>
    <r>
      <rPr>
        <sz val="10"/>
        <color rgb="FF000000"/>
        <rFont val="Calibri"/>
        <family val="2"/>
        <scheme val="minor"/>
      </rPr>
      <t>Het cyberbeveiligingsbeleid van de organisatie wordt vastgesteld, gecommuniceerd en gehandhaafd.</t>
    </r>
  </si>
  <si>
    <r>
      <rPr>
        <b/>
        <sz val="10"/>
        <color rgb="FF000000"/>
        <rFont val="Calibri"/>
        <family val="2"/>
        <scheme val="minor"/>
      </rPr>
      <t xml:space="preserve">GV.PO-01: </t>
    </r>
    <r>
      <rPr>
        <sz val="10"/>
        <color rgb="FF000000"/>
        <rFont val="Calibri"/>
        <family val="2"/>
        <scheme val="minor"/>
      </rPr>
      <t>Het beleid voor het beheer van cyberbeveiligingsrisico's wordt vastgesteld op basis van de context van de organisatie, de cyberbeveiligingsstrategie en de prioriteiten, en dit beleid wordt gecommuniceerd en gehandhaafd</t>
    </r>
  </si>
  <si>
    <r>
      <rPr>
        <b/>
        <sz val="10"/>
        <color rgb="FF000000"/>
        <rFont val="Calibri"/>
        <family val="2"/>
        <scheme val="minor"/>
      </rPr>
      <t xml:space="preserve">GV.PO-01.1: </t>
    </r>
    <r>
      <rPr>
        <sz val="10"/>
        <color rgb="FF000000"/>
        <rFont val="Calibri"/>
        <family val="2"/>
        <scheme val="minor"/>
      </rPr>
      <t>Beleid en procedures voor het beheer van informatie en cyberbeveiliging moeten worden vastgesteld, gedocumenteerd, beoordeeld, goedgekeurd, bijgewerkt wanneer er wijzigingen optreden, gecommuniceerd en gehandhaafd.</t>
    </r>
  </si>
  <si>
    <r>
      <rPr>
        <b/>
        <sz val="10"/>
        <color rgb="FF000000"/>
        <rFont val="Calibri"/>
        <family val="2"/>
        <scheme val="minor"/>
      </rPr>
      <t>GV.PO-01.2:</t>
    </r>
    <r>
      <rPr>
        <sz val="10"/>
        <color rgb="FF000000"/>
        <rFont val="Calibri"/>
        <family val="2"/>
        <scheme val="minor"/>
      </rPr>
      <t xml:space="preserve"> Organisatiebrede beleidsregels en procedures op het gebied van informatie- en cyberbeveiliging moeten het gebruik van cryptografie en, indien van toepassing, encryptie omvatten, rekening houden met veranderingen in vereisten, bedreigingen, technologie en organisatorische rollen, en worden goedgekeurd door het senior management, dat toezicht houdt op de implementatie ervan.</t>
    </r>
  </si>
  <si>
    <r>
      <rPr>
        <b/>
        <sz val="10"/>
        <color rgb="FF000000"/>
        <rFont val="Calibri"/>
        <family val="2"/>
      </rPr>
      <t xml:space="preserve">Risicobeheer voor Cyberbeveiliging in de Toeleveringsketen (GV.SC): </t>
    </r>
    <r>
      <rPr>
        <sz val="10"/>
        <color rgb="FF000000"/>
        <rFont val="Calibri"/>
        <family val="2"/>
      </rPr>
      <t>Processen voor cyberrisicobeheer in de toeleveringsketen worden geïdentificeerd, vastgesteld, beheerd, gecontroleerd en verbeterd door belanghebbenden binnen de organisatie</t>
    </r>
  </si>
  <si>
    <r>
      <rPr>
        <b/>
        <sz val="10"/>
        <color rgb="FF000000"/>
        <rFont val="Calibri"/>
        <family val="2"/>
        <scheme val="minor"/>
      </rPr>
      <t xml:space="preserve">GV.SC-02: </t>
    </r>
    <r>
      <rPr>
        <sz val="10"/>
        <color rgb="FF000000"/>
        <rFont val="Calibri"/>
        <family val="2"/>
        <scheme val="minor"/>
      </rPr>
      <t>Cybersecurityrollen en -verantwoordelijkheden voor leveranciers, klanten en partners worden intern en extern vastgesteld, gecommuniceerd en gecoördineerd</t>
    </r>
  </si>
  <si>
    <r>
      <rPr>
        <b/>
        <sz val="10"/>
        <color rgb="FF000000"/>
        <rFont val="Calibri"/>
        <family val="2"/>
      </rPr>
      <t>GV.SC-02.1:</t>
    </r>
    <r>
      <rPr>
        <sz val="10"/>
        <color rgb="FF000000"/>
        <rFont val="Calibri"/>
        <family val="2"/>
      </rPr>
      <t xml:space="preserve"> Externe dienstverleners moeten de organisatie informeren over elke overdracht, beëindiging of overgang van personeel dat fysieke of digitale toegang heeft tot bedrijfskritieke onderdelen van de systemen.</t>
    </r>
  </si>
  <si>
    <r>
      <rPr>
        <b/>
        <sz val="10"/>
        <color rgb="FF000000"/>
        <rFont val="Calibri"/>
        <family val="2"/>
        <scheme val="minor"/>
      </rPr>
      <t xml:space="preserve">GV.SC-05: </t>
    </r>
    <r>
      <rPr>
        <sz val="10"/>
        <color rgb="FF000000"/>
        <rFont val="Calibri"/>
        <family val="2"/>
        <scheme val="minor"/>
      </rPr>
      <t>Er worden vereisten vastgesteld om cyberbeveiligingsrisico's in toeleveringsketens aan te pakken, deze worden geprioriteerd en geïntegreerd in contracten en andere soorten overeenkomsten met leveranciers en andere relevante derde partijen.</t>
    </r>
  </si>
  <si>
    <r>
      <rPr>
        <b/>
        <sz val="10"/>
        <color rgb="FF000000"/>
        <rFont val="Calibri"/>
        <family val="2"/>
      </rPr>
      <t>GV.SC-05.1:</t>
    </r>
    <r>
      <rPr>
        <sz val="10"/>
        <color rgb="FF000000"/>
        <rFont val="Calibri"/>
        <family val="2"/>
      </rPr>
      <t xml:space="preserve"> Er moeten duidelijke eisen worden vastgesteld voor het aanpakken van cyberbeveiligingsrisico’s en het delen van gevoelige informatie in de toeleveringsketen. Deze eisen moeten worden geprioriteerd, geïntegreerd in contracten en andere soorten formele overeenkomsten, en gehandhaafd.</t>
    </r>
  </si>
  <si>
    <r>
      <rPr>
        <b/>
        <sz val="10"/>
        <color rgb="FF000000"/>
        <rFont val="Calibri"/>
        <family val="2"/>
        <scheme val="minor"/>
      </rPr>
      <t xml:space="preserve">GV.SC-07: </t>
    </r>
    <r>
      <rPr>
        <sz val="10"/>
        <color rgb="FF000000"/>
        <rFont val="Calibri"/>
        <family val="2"/>
        <scheme val="minor"/>
      </rPr>
      <t>De risico's die een leverancier, zijn producten en diensten en andere derde partijen met zich meebrengen, worden begrepen, vastgelegd, geprioriteerd, beoordeeld, aangepakt en gemonitord gedurende de hele relatie</t>
    </r>
  </si>
  <si>
    <r>
      <rPr>
        <b/>
        <sz val="10"/>
        <color rgb="FF000000"/>
        <rFont val="Calibri"/>
        <family val="2"/>
      </rPr>
      <t>GV.SC-07.1:</t>
    </r>
    <r>
      <rPr>
        <sz val="10"/>
        <color rgb="FF000000"/>
        <rFont val="Calibri"/>
        <family val="2"/>
      </rPr>
      <t xml:space="preserve"> De risico's die een leverancier, zijn producten en diensten en andere derde partijen met zich meebrengen, moeten worden geïdentificeerd, gedocumenteerd, geprioriteerd, beperkt en minstens jaarlijks beoordeeld, en ook bij wijzigingen tijdens de samenwerking.</t>
    </r>
  </si>
  <si>
    <r>
      <rPr>
        <b/>
        <sz val="10"/>
        <color rgb="FF000000"/>
        <rFont val="Calibri"/>
        <family val="2"/>
        <scheme val="minor"/>
      </rPr>
      <t xml:space="preserve">GV.SC-08: </t>
    </r>
    <r>
      <rPr>
        <sz val="10"/>
        <color rgb="FF000000"/>
        <rFont val="Calibri"/>
        <family val="2"/>
        <scheme val="minor"/>
      </rPr>
      <t>Relevante leveranciers en andere derde partijen worden betrokken bij incidentplanning, respons en herstelactiviteiten</t>
    </r>
  </si>
  <si>
    <r>
      <rPr>
        <b/>
        <sz val="10"/>
        <color rgb="FF000000"/>
        <rFont val="Calibri"/>
        <family val="2"/>
      </rPr>
      <t>GV.SC-08.1:</t>
    </r>
    <r>
      <rPr>
        <sz val="10"/>
        <color rgb="FF000000"/>
        <rFont val="Calibri"/>
        <family val="2"/>
      </rPr>
      <t xml:space="preserve"> De organisatie moet sleutelpersonen van relevante leveranciers en andere derde partijen identificeren en documenteren om hen te betrekken bij incidentplanning, respons en herstelactiviteiten.</t>
    </r>
  </si>
  <si>
    <r>
      <rPr>
        <b/>
        <sz val="10"/>
        <color rgb="FF000000"/>
        <rFont val="Calibri"/>
        <family val="2"/>
      </rPr>
      <t xml:space="preserve">Beheer van Bedrijfsmiddelen (ID.AM): </t>
    </r>
    <r>
      <rPr>
        <sz val="10"/>
        <color rgb="FF000000"/>
        <rFont val="Calibri"/>
        <family val="2"/>
      </rPr>
      <t>Assets (bijv. gegevens, hardware, software, systemen, faciliteiten, diensten, mensen) die de organisatie in staat stellen haar bedrijfsdoelstellingen te bereiken, worden geïdentificeerd en beheerd in overeenstemming met hun relatieve belang voor de organisatiedoelstellingen en de risicostrategie van de organisatie.</t>
    </r>
  </si>
  <si>
    <r>
      <rPr>
        <b/>
        <sz val="10"/>
        <color rgb="FF000000"/>
        <rFont val="Calibri"/>
        <family val="2"/>
        <scheme val="minor"/>
      </rPr>
      <t xml:space="preserve">ID.AM-01: </t>
    </r>
    <r>
      <rPr>
        <sz val="10"/>
        <color rgb="FF000000"/>
        <rFont val="Calibri"/>
        <family val="2"/>
        <scheme val="minor"/>
      </rPr>
      <t>Er worden inventarissen bijgehouden van de hardware die door de organisatie wordt beheerd</t>
    </r>
  </si>
  <si>
    <r>
      <rPr>
        <b/>
        <sz val="10"/>
        <color rgb="FF000000"/>
        <rFont val="Calibri"/>
        <family val="2"/>
      </rPr>
      <t xml:space="preserve">ID.AM-01.1: </t>
    </r>
    <r>
      <rPr>
        <sz val="10"/>
        <color rgb="FF000000"/>
        <rFont val="Calibri"/>
        <family val="2"/>
      </rPr>
      <t>Er moet een inventaris worden opgesteld van alle fysieke en virtuele infrastructuurcomponenten – zoals hardware, netwerkapparatuur en cloudomgevingen – die informatieverwerking ondersteunen. Deze inventaris moet worden gedocumenteerd, beoordeeld en bijgewerkt zodra er wijzigingen optreden.</t>
    </r>
  </si>
  <si>
    <r>
      <rPr>
        <b/>
        <sz val="10"/>
        <color rgb="FF000000"/>
        <rFont val="Calibri"/>
        <family val="2"/>
      </rPr>
      <t>ID.AM-01.2:</t>
    </r>
    <r>
      <rPr>
        <sz val="10"/>
        <color rgb="FF000000"/>
        <rFont val="Calibri"/>
        <family val="2"/>
      </rPr>
      <t xml:space="preserve"> De inventaris van bedrijfsassets die verband houden met informatie en informatieverwerkingsfaciliteiten moet wijzigingen in de context van de organisatie weerspiegelen en alle informatie bevatten die nodig is voor een effectieve verantwoording.</t>
    </r>
  </si>
  <si>
    <r>
      <rPr>
        <b/>
        <sz val="10"/>
        <color rgb="FF000000"/>
        <rFont val="Calibri"/>
        <family val="2"/>
      </rPr>
      <t>ID.AM-01.3</t>
    </r>
    <r>
      <rPr>
        <sz val="10"/>
        <color rgb="FF000000"/>
        <rFont val="Calibri"/>
        <family val="2"/>
      </rPr>
      <t>: Wanneer ongeautoriseerde hardware wordt gedetecteerd, moet deze in quarantaine worden geplaatst voor mogelijke uitzonderingsafhandeling, worden verwijderd of vervangen, en moet de inventaris dienovereenkomstig worden bijgewerkt.</t>
    </r>
  </si>
  <si>
    <r>
      <rPr>
        <b/>
        <sz val="10"/>
        <color rgb="FF000000"/>
        <rFont val="Calibri"/>
        <family val="2"/>
        <scheme val="minor"/>
      </rPr>
      <t xml:space="preserve">ID.AM-02: </t>
    </r>
    <r>
      <rPr>
        <sz val="10"/>
        <color rgb="FF000000"/>
        <rFont val="Calibri"/>
        <family val="2"/>
        <scheme val="minor"/>
      </rPr>
      <t>Er worden inventarissen bijgehouden van software, diensten en systemen die door de organisatie worden beheerd</t>
    </r>
  </si>
  <si>
    <r>
      <rPr>
        <b/>
        <sz val="10"/>
        <color rgb="FF000000"/>
        <rFont val="Calibri"/>
        <family val="2"/>
        <scheme val="minor"/>
      </rPr>
      <t xml:space="preserve">ID.AM-02.1: </t>
    </r>
    <r>
      <rPr>
        <sz val="10"/>
        <color rgb="FF000000"/>
        <rFont val="Calibri"/>
        <family val="2"/>
        <scheme val="minor"/>
      </rPr>
      <t>Een inventaris van software, digitale diensten en bedrijfssystemen die binnen de organisatie worden gebruikt, moet worden gedocumenteerd, beoordeeld en bijgewerkt wanneer er wijzigingen plaatsvinden.</t>
    </r>
  </si>
  <si>
    <r>
      <rPr>
        <b/>
        <sz val="10"/>
        <color rgb="FF000000"/>
        <rFont val="Calibri"/>
        <family val="2"/>
      </rPr>
      <t>ID.AM-02.2:</t>
    </r>
    <r>
      <rPr>
        <sz val="10"/>
        <color rgb="FF000000"/>
        <rFont val="Calibri"/>
        <family val="2"/>
      </rPr>
      <t xml:space="preserve"> De inventaris die weergeeft welke software, diensten en systemen in de organisatie worden gebruikt, moet wijzigingen in de context van de organisatie weerspiegelen en alle informatie bevatten die nodig is voor effectieve verantwoording.</t>
    </r>
  </si>
  <si>
    <r>
      <rPr>
        <b/>
        <sz val="10"/>
        <color rgb="FF000000"/>
        <rFont val="Calibri"/>
        <family val="2"/>
      </rPr>
      <t>ID.AM-02.3</t>
    </r>
    <r>
      <rPr>
        <sz val="10"/>
        <color rgb="FF000000"/>
        <rFont val="Calibri"/>
        <family val="2"/>
      </rPr>
      <t>: De personen die verantwoordelijk en aanspreekbaar zijn voor het beheer van softwareplatforms en -applicaties binnen de organisatie moeten formeel worden geïdentificeerd.</t>
    </r>
  </si>
  <si>
    <r>
      <rPr>
        <b/>
        <sz val="10"/>
        <color rgb="FF000000"/>
        <rFont val="Calibri"/>
        <family val="2"/>
      </rPr>
      <t>ID.AM-02.4:</t>
    </r>
    <r>
      <rPr>
        <sz val="10"/>
        <color rgb="FF000000"/>
        <rFont val="Calibri"/>
        <family val="2"/>
      </rPr>
      <t xml:space="preserve"> Wanneer ongeautoriseerde software wordt gedetecteerd, moet deze in quarantaine worden geplaatst voor mogelijke uitzonderingsafhandeling, worden verwijderd of vervangen, en moet de inventaris dienovereenkomstig worden bijgewerkt.</t>
    </r>
  </si>
  <si>
    <r>
      <rPr>
        <b/>
        <sz val="10"/>
        <color rgb="FF000000"/>
        <rFont val="Calibri"/>
        <family val="2"/>
        <scheme val="minor"/>
      </rPr>
      <t xml:space="preserve">ID.AM-03: </t>
    </r>
    <r>
      <rPr>
        <sz val="10"/>
        <color rgb="FF000000"/>
        <rFont val="Calibri"/>
        <family val="2"/>
        <scheme val="minor"/>
      </rPr>
      <t>Weergaven van de geautoriseerde netwerkcommunicatie en interne en externe netwerkgegevensstromen van de organisatie worden bijgehouden</t>
    </r>
  </si>
  <si>
    <r>
      <rPr>
        <b/>
        <sz val="10"/>
        <color rgb="FF000000"/>
        <rFont val="Calibri"/>
        <family val="2"/>
        <scheme val="minor"/>
      </rPr>
      <t xml:space="preserve">ID.AM-03.2: </t>
    </r>
    <r>
      <rPr>
        <sz val="10"/>
        <color rgb="FF000000"/>
        <rFont val="Calibri"/>
        <family val="2"/>
        <scheme val="minor"/>
      </rPr>
      <t>De netwerkcommunicatie en interne gegevensstromen van de organisatie moeten in kaart worden gebracht, gedocumenteerd, geautoriseerd en bijgewerkt wanneer er wijzigingen optreden.</t>
    </r>
  </si>
  <si>
    <r>
      <rPr>
        <b/>
        <sz val="10"/>
        <color rgb="FF000000"/>
        <rFont val="Calibri"/>
        <family val="2"/>
        <scheme val="minor"/>
      </rPr>
      <t xml:space="preserve">ID.AM-04: </t>
    </r>
    <r>
      <rPr>
        <sz val="10"/>
        <color rgb="FF000000"/>
        <rFont val="Calibri"/>
        <family val="2"/>
        <scheme val="minor"/>
      </rPr>
      <t>Inventarissen van door leveranciers geleverde diensten worden bijgehouden</t>
    </r>
  </si>
  <si>
    <r>
      <rPr>
        <b/>
        <sz val="10"/>
        <color rgb="FF000000"/>
        <rFont val="Calibri"/>
        <family val="2"/>
        <scheme val="minor"/>
      </rPr>
      <t xml:space="preserve">ID.AM-04.1: </t>
    </r>
    <r>
      <rPr>
        <sz val="10"/>
        <color rgb="FF000000"/>
        <rFont val="Calibri"/>
        <family val="2"/>
        <scheme val="minor"/>
      </rPr>
      <t xml:space="preserve">Organisaties moeten een duidelijke en actuele lijst bijhouden van alle externe diensten die ze gebruiken, inclusief hoe deze verbinding maken met hun systemen. Deze diensten moeten vóór gebruik worden beoordeeld en goedgekeurd, en de lijst moet worden bijgewerkt wanneer er wijzigingen plaatsvinden.
</t>
    </r>
    <r>
      <rPr>
        <b/>
        <sz val="10"/>
        <color rgb="FF000000"/>
        <rFont val="Calibri"/>
        <family val="2"/>
        <scheme val="minor"/>
      </rPr>
      <t xml:space="preserve">
</t>
    </r>
  </si>
  <si>
    <r>
      <rPr>
        <b/>
        <sz val="10"/>
        <color rgb="FF000000"/>
        <rFont val="Calibri"/>
        <family val="2"/>
      </rPr>
      <t>ID.AM-05:</t>
    </r>
    <r>
      <rPr>
        <sz val="10"/>
        <color rgb="FF000000"/>
        <rFont val="Calibri"/>
        <family val="2"/>
      </rPr>
      <t xml:space="preserve"> Assets worden geprioriteerd op basis van classificatie, kriticiteit, middelen en impact op de missie</t>
    </r>
  </si>
  <si>
    <r>
      <rPr>
        <b/>
        <sz val="10"/>
        <color rgb="FF000000"/>
        <rFont val="Calibri"/>
        <family val="2"/>
      </rPr>
      <t>ID.AM-05.1</t>
    </r>
    <r>
      <rPr>
        <sz val="10"/>
        <color rgb="FF000000"/>
        <rFont val="Calibri"/>
        <family val="2"/>
      </rPr>
      <t>: De assets van de organisatie worden geprioriteerd op basis van classificatie, kriticiteit en zakelijke waarde.</t>
    </r>
  </si>
  <si>
    <r>
      <rPr>
        <b/>
        <sz val="10"/>
        <color rgb="FF000000"/>
        <rFont val="Calibri"/>
        <family val="2"/>
        <scheme val="minor"/>
      </rPr>
      <t xml:space="preserve">ID.AM-07: </t>
    </r>
    <r>
      <rPr>
        <sz val="10"/>
        <color rgb="FF000000"/>
        <rFont val="Calibri"/>
        <family val="2"/>
        <scheme val="minor"/>
      </rPr>
      <t>Inventarissen van gegevens en bijbehorende metadata voor specifieke gegevenstypen worden bijgehouden</t>
    </r>
  </si>
  <si>
    <r>
      <rPr>
        <b/>
        <sz val="10"/>
        <color rgb="FF000000"/>
        <rFont val="Calibri"/>
        <family val="2"/>
        <scheme val="minor"/>
      </rPr>
      <t xml:space="preserve">ID.AM-07.1: </t>
    </r>
    <r>
      <rPr>
        <sz val="10"/>
        <color rgb="FF000000"/>
        <rFont val="Calibri"/>
        <family val="2"/>
        <scheme val="minor"/>
      </rPr>
      <t>Gegevens die de organisatie opslaat en gebruikt, moeten worden geïdentificeerd.</t>
    </r>
  </si>
  <si>
    <r>
      <rPr>
        <b/>
        <sz val="10"/>
        <color rgb="FF000000"/>
        <rFont val="Calibri"/>
        <family val="2"/>
        <scheme val="minor"/>
      </rPr>
      <t xml:space="preserve">ID.AM-07.2: </t>
    </r>
    <r>
      <rPr>
        <sz val="10"/>
        <color rgb="FF000000"/>
        <rFont val="Calibri"/>
        <family val="2"/>
        <scheme val="minor"/>
      </rPr>
      <t xml:space="preserve">Inventarissen van gegevens en bijbehorende metagegevens moeten worden bijgehouden voor aangewezen datatypes.
</t>
    </r>
  </si>
  <si>
    <r>
      <rPr>
        <b/>
        <sz val="10"/>
        <color rgb="FF000000"/>
        <rFont val="Calibri"/>
        <family val="2"/>
        <scheme val="minor"/>
      </rPr>
      <t xml:space="preserve">ID.AM-08: </t>
    </r>
    <r>
      <rPr>
        <sz val="10"/>
        <color rgb="FF000000"/>
        <rFont val="Calibri"/>
        <family val="2"/>
        <scheme val="minor"/>
      </rPr>
      <t>Systemen, hardware, software, diensten en gegevens worden gedurende hun hele levenscyclus beheerd</t>
    </r>
  </si>
  <si>
    <r>
      <rPr>
        <b/>
        <sz val="10"/>
        <color rgb="FFFFFFFF"/>
        <rFont val="Calibri"/>
        <family val="2"/>
        <scheme val="minor"/>
      </rPr>
      <t xml:space="preserve">ID.AM-08.2: </t>
    </r>
    <r>
      <rPr>
        <sz val="10"/>
        <color rgb="FFFFFFFF"/>
        <rFont val="Calibri"/>
        <family val="2"/>
        <scheme val="minor"/>
      </rPr>
      <t xml:space="preserve">Patches en beveiligingsupdates voor besturingssystemen en kritieke systeemcomponenten moeten worden geïnstalleerd. </t>
    </r>
  </si>
  <si>
    <r>
      <rPr>
        <b/>
        <sz val="10"/>
        <color rgb="FF000000"/>
        <rFont val="Calibri"/>
        <family val="2"/>
        <scheme val="minor"/>
      </rPr>
      <t>ID.AM-08.3:</t>
    </r>
    <r>
      <rPr>
        <sz val="10"/>
        <color rgb="FF000000"/>
        <rFont val="Calibri"/>
        <family val="2"/>
        <scheme val="minor"/>
      </rPr>
      <t xml:space="preserve"> De organisatie moet verantwoordingsplicht afdwingen voor al haar bedrijfskritische middelen gedurende de volledige levenscyclus van het systeem, inclusief verwijdering, overdracht en buitengebruikstelling.</t>
    </r>
  </si>
  <si>
    <r>
      <rPr>
        <b/>
        <sz val="10"/>
        <color rgb="FF000000"/>
        <rFont val="Calibri"/>
        <family val="2"/>
        <scheme val="minor"/>
      </rPr>
      <t>ID.AM-08.4:</t>
    </r>
    <r>
      <rPr>
        <sz val="10"/>
        <color rgb="FF000000"/>
        <rFont val="Calibri"/>
        <family val="2"/>
        <scheme val="minor"/>
      </rPr>
      <t xml:space="preserve"> De organisatie moet ervoor zorgen dat de nodige maatregelen worden genomen om verlies, misbruik, beschadiging of diefstal van assets aan te pakken.</t>
    </r>
  </si>
  <si>
    <r>
      <rPr>
        <b/>
        <sz val="10"/>
        <color rgb="FF000000"/>
        <rFont val="Calibri"/>
        <family val="2"/>
      </rPr>
      <t>ID.AM-08.6:</t>
    </r>
    <r>
      <rPr>
        <sz val="10"/>
        <color rgb="FF000000"/>
        <rFont val="Calibri"/>
        <family val="2"/>
      </rPr>
      <t xml:space="preserve"> De organisatie moet preventief onderhoud en reparaties aan haar kritieke systeemcomponenten plannen, uitvoeren en documenteren volgens goedgekeurde processen en tools.</t>
    </r>
  </si>
  <si>
    <r>
      <rPr>
        <b/>
        <sz val="10"/>
        <color rgb="FF000000"/>
        <rFont val="Calibri"/>
        <family val="2"/>
      </rPr>
      <t>ID.AM-08.8:</t>
    </r>
    <r>
      <rPr>
        <sz val="10"/>
        <color rgb="FF000000"/>
        <rFont val="Calibri"/>
        <family val="2"/>
      </rPr>
      <t xml:space="preserve"> De organisatie moet onderhoudstools voor gebruik op haar kritieke systemen vooraf goedkeuren, controleren en handhaven.</t>
    </r>
  </si>
  <si>
    <r>
      <rPr>
        <b/>
        <sz val="10"/>
        <color rgb="FF000000"/>
        <rFont val="Calibri"/>
        <family val="2"/>
        <scheme val="minor"/>
      </rPr>
      <t xml:space="preserve">ID.AM-08.11: </t>
    </r>
    <r>
      <rPr>
        <sz val="10"/>
        <color rgb="FF000000"/>
        <rFont val="Calibri"/>
        <family val="2"/>
        <scheme val="minor"/>
      </rPr>
      <t>Onderhouds- en diagnoseactiviteiten op afstand van bedrijfsmiddelen van de organisatie moeten vooraf worden goedgekeurd en de uitvoering ervan moet worden geregistreerd.</t>
    </r>
  </si>
  <si>
    <r>
      <rPr>
        <b/>
        <sz val="10"/>
        <color rgb="FF000000"/>
        <rFont val="Calibri"/>
        <family val="2"/>
        <scheme val="minor"/>
      </rPr>
      <t xml:space="preserve">ID.AM-08.12: </t>
    </r>
    <r>
      <rPr>
        <sz val="10"/>
        <color rgb="FF000000"/>
        <rFont val="Calibri"/>
        <family val="2"/>
        <scheme val="minor"/>
      </rPr>
      <t>Voor het opzetten van niet-lokale onderhouds- en diagnosesessies via externe netwerkverbindingen zijn sterke authenticatiemiddelen vereist en dergelijke verbindingen moeten worden beëindigd wanneer het niet-lokale onderhoud is voltooid.</t>
    </r>
  </si>
  <si>
    <r>
      <rPr>
        <b/>
        <sz val="10"/>
        <color rgb="FF000000"/>
        <rFont val="Calibri"/>
        <family val="2"/>
      </rPr>
      <t xml:space="preserve">Risicobeoordeling (ID.RA): </t>
    </r>
    <r>
      <rPr>
        <sz val="10"/>
        <color rgb="FF000000"/>
        <rFont val="Calibri"/>
        <family val="2"/>
      </rPr>
      <t>De organisatie begrijpt het cyberbeveiligingsrisico voor de organisatie, assets en personen.</t>
    </r>
  </si>
  <si>
    <r>
      <rPr>
        <b/>
        <sz val="10"/>
        <color rgb="FF000000"/>
        <rFont val="Calibri"/>
        <family val="2"/>
        <scheme val="minor"/>
      </rPr>
      <t>ID.RA-01:</t>
    </r>
    <r>
      <rPr>
        <sz val="10"/>
        <color rgb="FF000000"/>
        <rFont val="Calibri"/>
        <family val="2"/>
        <scheme val="minor"/>
      </rPr>
      <t xml:space="preserve"> Kwetsbaarheden in assets worden geïdentificeerd, gevalideerd en geregistreerd</t>
    </r>
  </si>
  <si>
    <r>
      <rPr>
        <b/>
        <sz val="10"/>
        <color rgb="FF000000"/>
        <rFont val="Calibri"/>
        <family val="2"/>
        <scheme val="minor"/>
      </rPr>
      <t xml:space="preserve">ID.RA-01.1: </t>
    </r>
    <r>
      <rPr>
        <sz val="10"/>
        <color rgb="FF000000"/>
        <rFont val="Calibri"/>
        <family val="2"/>
        <scheme val="minor"/>
      </rPr>
      <t>Bedreigingen en kwetsbaarheden moeten worden geïdentificeerd in alle relevante bedrijfsmiddelen, waaronder software, netwerk- en systeemarchitecturen, én de faciliteiten waarin kritieke digitale systemen en apparatuur zijn ondergebracht.</t>
    </r>
  </si>
  <si>
    <r>
      <rPr>
        <b/>
        <sz val="10"/>
        <color rgb="FF000000"/>
        <rFont val="Calibri"/>
        <family val="2"/>
      </rPr>
      <t>ID.RA-01.2:</t>
    </r>
    <r>
      <rPr>
        <sz val="10"/>
        <color rgb="FF000000"/>
        <rFont val="Calibri"/>
        <family val="2"/>
      </rPr>
      <t xml:space="preserve"> Er moet een proces worden opgezet om de kwetsbaarheden van de bedrijfskritieke systemen van de organisatie continu te monitoren, te identificeren en te documenteren.</t>
    </r>
  </si>
  <si>
    <r>
      <rPr>
        <b/>
        <sz val="10"/>
        <color rgb="FF000000"/>
        <rFont val="Calibri"/>
        <family val="2"/>
        <scheme val="minor"/>
      </rPr>
      <t xml:space="preserve">ID.RA-01.3: </t>
    </r>
    <r>
      <rPr>
        <sz val="10"/>
        <color rgb="FF000000"/>
        <rFont val="Calibri"/>
        <family val="2"/>
        <scheme val="minor"/>
      </rPr>
      <t>De organisatie moet een gedocumenteerd proces opstellen en onderhouden dat zorgt voor een continue beoordeling, analyse en verhelpen van kwetsbaarheden, en dat voorziet in het delen van informatie waar van toepassing.</t>
    </r>
  </si>
  <si>
    <r>
      <rPr>
        <b/>
        <sz val="10"/>
        <color rgb="FF000000"/>
        <rFont val="Calibri"/>
        <family val="2"/>
      </rPr>
      <t>ID.RA-01.5:</t>
    </r>
    <r>
      <rPr>
        <sz val="10"/>
        <color rgb="FF000000"/>
        <rFont val="Calibri"/>
        <family val="2"/>
      </rPr>
      <t xml:space="preserve"> Het scannen op kwetsbaarheden mag geen nadelige invloed hebben op de systeemfuncties.</t>
    </r>
  </si>
  <si>
    <r>
      <rPr>
        <b/>
        <sz val="10"/>
        <color rgb="FF000000"/>
        <rFont val="Calibri"/>
        <family val="2"/>
      </rPr>
      <t>ID.RA-01.6:</t>
    </r>
    <r>
      <rPr>
        <sz val="10"/>
        <color rgb="FF000000"/>
        <rFont val="Calibri"/>
        <family val="2"/>
      </rPr>
      <t xml:space="preserve"> Kwetsbaarheden moeten worden geïdentificeerd en beheerd in alle relevante assets, waaronder software, netwerk- en systeemarchitecturen en faciliteiten.</t>
    </r>
  </si>
  <si>
    <r>
      <rPr>
        <b/>
        <sz val="10"/>
        <color rgb="FF000000"/>
        <rFont val="Calibri"/>
        <family val="2"/>
        <scheme val="minor"/>
      </rPr>
      <t xml:space="preserve">ID.RA-02: </t>
    </r>
    <r>
      <rPr>
        <sz val="10"/>
        <color rgb="FF000000"/>
        <rFont val="Calibri"/>
        <family val="2"/>
        <scheme val="minor"/>
      </rPr>
      <t>Cyberdreigingsinformatie wordt ontvangen van fora en bronnen voor het delen van informatie</t>
    </r>
  </si>
  <si>
    <r>
      <rPr>
        <b/>
        <sz val="10"/>
        <color rgb="FF000000"/>
        <rFont val="Calibri"/>
        <family val="2"/>
      </rPr>
      <t>ID.RA-02.1:</t>
    </r>
    <r>
      <rPr>
        <sz val="10"/>
        <color rgb="FF000000"/>
        <rFont val="Calibri"/>
        <family val="2"/>
      </rPr>
      <t xml:space="preserve"> Er moet een programma voor bewustmaking van bedreigingen en kwetsbaarheden worden geïmplementeerd dat de mogelijkheid biedt om informatie binnen de hele organisatie te delen.</t>
    </r>
  </si>
  <si>
    <r>
      <rPr>
        <b/>
        <sz val="10"/>
        <color rgb="FF000000"/>
        <rFont val="Calibri"/>
        <family val="2"/>
        <scheme val="minor"/>
      </rPr>
      <t xml:space="preserve">ID.RA-03: </t>
    </r>
    <r>
      <rPr>
        <sz val="10"/>
        <color rgb="FF000000"/>
        <rFont val="Calibri"/>
        <family val="2"/>
        <scheme val="minor"/>
      </rPr>
      <t>Interne en externe bedreigingen voor de organisatie worden geïdentificeerd en geregistreerd</t>
    </r>
  </si>
  <si>
    <r>
      <rPr>
        <b/>
        <sz val="10"/>
        <color rgb="FF000000"/>
        <rFont val="Calibri"/>
        <family val="2"/>
      </rPr>
      <t>ID.RA-03.1:</t>
    </r>
    <r>
      <rPr>
        <sz val="10"/>
        <color rgb="FF000000"/>
        <rFont val="Calibri"/>
        <family val="2"/>
      </rPr>
      <t xml:space="preserve"> Bedreigingen moeten worden geïdentificeerd en beoordeeld in relatie tot alle relevante assets, waaronder software, netwerk- en systeemarchitecturen en faciliteiten.</t>
    </r>
  </si>
  <si>
    <r>
      <rPr>
        <b/>
        <sz val="10"/>
        <color rgb="FF000000"/>
        <rFont val="Calibri"/>
        <family val="2"/>
        <scheme val="minor"/>
      </rPr>
      <t xml:space="preserve">ID.RA-05: </t>
    </r>
    <r>
      <rPr>
        <sz val="10"/>
        <color rgb="FF000000"/>
        <rFont val="Calibri"/>
        <family val="2"/>
        <scheme val="minor"/>
      </rPr>
      <t xml:space="preserve">Bedreigingen, kwetsbaarheden, waarschijnlijkheden en gevolgen worden geprioriteerd </t>
    </r>
  </si>
  <si>
    <r>
      <rPr>
        <b/>
        <sz val="10"/>
        <color rgb="FF000000"/>
        <rFont val="Calibri"/>
        <family val="2"/>
        <scheme val="minor"/>
      </rPr>
      <t>ID.RA-05.1:</t>
    </r>
    <r>
      <rPr>
        <sz val="10"/>
        <color rgb="FF000000"/>
        <rFont val="Calibri"/>
        <family val="2"/>
        <scheme val="minor"/>
      </rPr>
      <t>De organisatie moet risicobeoordelingen uitvoeren waarbij het risico wordt bepaald aan de hand van bedreigingen, kwetsbaarheden en de impact op bedrijfsprocessen en assets.</t>
    </r>
  </si>
  <si>
    <r>
      <rPr>
        <b/>
        <sz val="10"/>
        <color rgb="FFFFFFFF"/>
        <rFont val="Calibri"/>
        <family val="2"/>
      </rPr>
      <t xml:space="preserve">ID.RA-05.2: </t>
    </r>
    <r>
      <rPr>
        <sz val="10"/>
        <color rgb="FFFFFFFF"/>
        <rFont val="Calibri"/>
        <family val="2"/>
      </rPr>
      <t>De organisatie moet risicobeoordelingen uitvoeren en documenteren, waarbij het risico wordt bepaald aan de hand van bedreigingen, kwetsbaarheden, de impact op bedrijfsprocessen en assets, en de waarschijnlijkheid dat deze zich voordoen.</t>
    </r>
  </si>
  <si>
    <r>
      <rPr>
        <b/>
        <sz val="10"/>
        <color rgb="FF000000"/>
        <rFont val="Calibri"/>
        <family val="2"/>
        <scheme val="minor"/>
      </rPr>
      <t xml:space="preserve">ID.RA-06: </t>
    </r>
    <r>
      <rPr>
        <sz val="10"/>
        <color rgb="FF000000"/>
        <rFont val="Calibri"/>
        <family val="2"/>
        <scheme val="minor"/>
      </rPr>
      <t>Risicoresponsen worden geselecteerd, geprioriteerd, gepland, bijgehouden en gecommuniceerd</t>
    </r>
  </si>
  <si>
    <r>
      <rPr>
        <b/>
        <sz val="10"/>
        <color theme="0"/>
        <rFont val="Calibri"/>
        <family val="2"/>
        <scheme val="minor"/>
      </rPr>
      <t xml:space="preserve">ID.RA-06.1: </t>
    </r>
    <r>
      <rPr>
        <sz val="10"/>
        <color theme="0"/>
        <rFont val="Calibri"/>
        <family val="2"/>
        <scheme val="minor"/>
      </rPr>
      <t>Maatregelen om risico’s aan te pakken moeten worden geïdentificeerd, geprioriteerd, gepland, opgevolgd en gecommuniceerd.</t>
    </r>
  </si>
  <si>
    <r>
      <rPr>
        <b/>
        <sz val="10"/>
        <color rgb="FF000000"/>
        <rFont val="Calibri"/>
        <family val="2"/>
        <scheme val="minor"/>
      </rPr>
      <t xml:space="preserve">ID.RA-08: </t>
    </r>
    <r>
      <rPr>
        <sz val="10"/>
        <color rgb="FF000000"/>
        <rFont val="Calibri"/>
        <family val="2"/>
        <scheme val="minor"/>
      </rPr>
      <t xml:space="preserve">Processen voor het ontvangen, analyseren en reageren op meldingen van kwetsbaarheden worden opgezet </t>
    </r>
  </si>
  <si>
    <r>
      <rPr>
        <b/>
        <sz val="10"/>
        <color rgb="FFFFFFFF"/>
        <rFont val="Calibri"/>
        <family val="2"/>
      </rPr>
      <t xml:space="preserve">ID.RA-08.1: </t>
    </r>
    <r>
      <rPr>
        <sz val="10"/>
        <color rgb="FFFFFFFF"/>
        <rFont val="Calibri"/>
        <family val="2"/>
      </rPr>
      <t>De organisatie moet een kwetsbaarheidsbeheerplan opstellen en implementeren om alle soorten kwetsbaarheden te identificeren, analyseren, beoordelen, mitigeren en communiceren, onder meer in de vorm van een gecoördineerde kwetsbaarheidsmelding (CVD) volgens de toepasselijke wettelijke modaliteiten.</t>
    </r>
  </si>
  <si>
    <r>
      <rPr>
        <b/>
        <sz val="10"/>
        <color rgb="FF000000"/>
        <rFont val="Calibri"/>
        <family val="2"/>
        <scheme val="minor"/>
      </rPr>
      <t xml:space="preserve">Verbetering (ID.IM): </t>
    </r>
    <r>
      <rPr>
        <sz val="10"/>
        <color rgb="FF000000"/>
        <rFont val="Calibri"/>
        <family val="2"/>
        <scheme val="minor"/>
      </rPr>
      <t>Verbeteringen in de processen, procedures en activiteiten van de organisatie op het gebied van cyberbeveiligingsrisicobeheer worden geïdentificeerd in alle CyFun® -functies</t>
    </r>
  </si>
  <si>
    <r>
      <rPr>
        <b/>
        <sz val="10"/>
        <color rgb="FF000000"/>
        <rFont val="Calibri"/>
        <family val="2"/>
        <scheme val="minor"/>
      </rPr>
      <t xml:space="preserve">ID.IM-02: </t>
    </r>
    <r>
      <rPr>
        <sz val="10"/>
        <color rgb="FF000000"/>
        <rFont val="Calibri"/>
        <family val="2"/>
        <scheme val="minor"/>
      </rPr>
      <t>Verbeteringen worden geïdentificeerd aan de hand van beveiligingstests en -oefeningen, waaronder die welke in samenwerking met leveranciers en relevante derden worden uitgevoerd</t>
    </r>
  </si>
  <si>
    <r>
      <rPr>
        <b/>
        <sz val="10"/>
        <color rgb="FF000000"/>
        <rFont val="Calibri"/>
        <family val="2"/>
      </rPr>
      <t>ID.IM-02.1:</t>
    </r>
    <r>
      <rPr>
        <sz val="10"/>
        <color rgb="FF000000"/>
        <rFont val="Calibri"/>
        <family val="2"/>
      </rPr>
      <t xml:space="preserve"> Beveiligingstests en -oefeningen, inclusief die welke worden uitgevoerd met leveranciers en relevante derde partijen, moeten worden gebruikt om verbeterpunten te identificeren.</t>
    </r>
  </si>
  <si>
    <r>
      <rPr>
        <b/>
        <sz val="10"/>
        <color rgb="FF000000"/>
        <rFont val="Calibri"/>
        <family val="2"/>
        <scheme val="minor"/>
      </rPr>
      <t xml:space="preserve">ID.IM-03: </t>
    </r>
    <r>
      <rPr>
        <sz val="10"/>
        <color rgb="FF000000"/>
        <rFont val="Calibri"/>
        <family val="2"/>
        <scheme val="minor"/>
      </rPr>
      <t>Verbeteringen worden geïdentificeerd op basis van de uitvoering van operationele processen, procedures en activiteiten</t>
    </r>
  </si>
  <si>
    <r>
      <rPr>
        <b/>
        <sz val="10"/>
        <color rgb="FF000000"/>
        <rFont val="Calibri"/>
        <family val="2"/>
        <scheme val="minor"/>
      </rPr>
      <t xml:space="preserve">ID.IM-03.1: </t>
    </r>
    <r>
      <rPr>
        <sz val="10"/>
        <color rgb="FF000000"/>
        <rFont val="Calibri"/>
        <family val="2"/>
        <scheme val="minor"/>
      </rPr>
      <t>De organisatie moet na elk incident evaluaties en analyses uitvoeren om lessen te trekken uit de respons en het herstel. Deze inzichten moeten worden gebruikt om processen, procedures en technologieën te verbeteren, met als doel de cyberweerbaarheid te versterken.</t>
    </r>
  </si>
  <si>
    <r>
      <rPr>
        <b/>
        <sz val="10"/>
        <color rgb="FF000000"/>
        <rFont val="Calibri"/>
        <family val="2"/>
      </rPr>
      <t>ID.IM-03.2:</t>
    </r>
    <r>
      <rPr>
        <sz val="10"/>
        <color rgb="FF000000"/>
        <rFont val="Calibri"/>
        <family val="2"/>
      </rPr>
      <t xml:space="preserve"> De organisatie moet de lessen die zijn geleerd uit incidentafhandeling opnemen in aangepaste of nieuwe processen en/of procedures voor incidentafhandeling. Deze moeten, na beoordeling, goedkeuring en testen, worden omkaderd door passende training.</t>
    </r>
  </si>
  <si>
    <r>
      <rPr>
        <b/>
        <sz val="10"/>
        <color rgb="FF000000"/>
        <rFont val="Calibri"/>
        <family val="2"/>
      </rPr>
      <t>ID.IM-03.3:</t>
    </r>
    <r>
      <rPr>
        <sz val="10"/>
        <color rgb="FF000000"/>
        <rFont val="Calibri"/>
        <family val="2"/>
      </rPr>
      <t xml:space="preserve"> De organisatie moet verbeterpunten identificeren op basis van monitoring, metingen, beoordelingen en geleerde lessen, en deze omzetten in verbeterde processen, procedures en technologieën om de cyberweerbaarheid te versterken (continue verbetering).	</t>
    </r>
  </si>
  <si>
    <r>
      <rPr>
        <b/>
        <sz val="10"/>
        <color rgb="FF000000"/>
        <rFont val="Calibri"/>
        <family val="2"/>
        <scheme val="minor"/>
      </rPr>
      <t xml:space="preserve">ID.IM-03.4: </t>
    </r>
    <r>
      <rPr>
        <sz val="10"/>
        <color rgb="FF000000"/>
        <rFont val="Calibri"/>
        <family val="2"/>
        <scheme val="minor"/>
      </rPr>
      <t xml:space="preserve">De organisatie moet samenwerken en informatie over beveiligingsincidenten en mitigerende maatregelen met betrekking tot haar kritieke systemen delen met aangewezen partners.
</t>
    </r>
  </si>
  <si>
    <r>
      <rPr>
        <b/>
        <sz val="10"/>
        <color rgb="FF000000"/>
        <rFont val="Calibri"/>
        <family val="2"/>
        <scheme val="minor"/>
      </rPr>
      <t xml:space="preserve">ID.IM-03.5: </t>
    </r>
    <r>
      <rPr>
        <sz val="10"/>
        <color rgb="FF000000"/>
        <rFont val="Calibri"/>
        <family val="2"/>
        <scheme val="minor"/>
      </rPr>
      <t>De effectiviteit van beschermingstechnologieën moet worden gecommuniceerd aan relevante belanghebbenden.</t>
    </r>
  </si>
  <si>
    <r>
      <rPr>
        <b/>
        <sz val="10"/>
        <color rgb="FF000000"/>
        <rFont val="Calibri"/>
        <family val="2"/>
      </rPr>
      <t>ID.IM-03.6:</t>
    </r>
    <r>
      <rPr>
        <sz val="10"/>
        <color rgb="FF000000"/>
        <rFont val="Calibri"/>
        <family val="2"/>
      </rPr>
      <t xml:space="preserve"> De organisatie moet, waar mogelijk, geautomatiseerde mechanismen implementeren om het proces van informatie-uitwisseling en samenwerking te vergemakkelijken.</t>
    </r>
  </si>
  <si>
    <r>
      <rPr>
        <b/>
        <sz val="10"/>
        <color rgb="FF000000"/>
        <rFont val="Calibri"/>
        <family val="2"/>
        <scheme val="minor"/>
      </rPr>
      <t xml:space="preserve">ID.IM-04: </t>
    </r>
    <r>
      <rPr>
        <sz val="10"/>
        <color rgb="FF000000"/>
        <rFont val="Calibri"/>
        <family val="2"/>
        <scheme val="minor"/>
      </rPr>
      <t>Incidentresponsplannen en andere cyberbeveiligingsplannen die van invloed zijn op de bedrijfsvoering worden opgesteld, gecommuniceerd, onderhouden en verbeterd</t>
    </r>
  </si>
  <si>
    <r>
      <rPr>
        <b/>
        <sz val="10"/>
        <color rgb="FFFFFFFF"/>
        <rFont val="Calibri"/>
        <family val="2"/>
        <scheme val="minor"/>
      </rPr>
      <t>ID.IM-04.1:</t>
    </r>
    <r>
      <rPr>
        <sz val="10"/>
        <color rgb="FFFFFFFF"/>
        <rFont val="Calibri"/>
        <family val="2"/>
        <scheme val="minor"/>
      </rPr>
      <t xml:space="preserve"> Nood- en continuïteitsplannen moeten worden opgesteld, gecommuniceerd, onderhouden, getest, gevalideerd en verbeterd.</t>
    </r>
  </si>
  <si>
    <r>
      <rPr>
        <b/>
        <sz val="10"/>
        <color rgb="FF000000"/>
        <rFont val="Calibri"/>
        <family val="2"/>
        <scheme val="minor"/>
      </rPr>
      <t xml:space="preserve">Identiteitsbeheer, Authenticatie en Toegangscontrole (PR.AA): </t>
    </r>
    <r>
      <rPr>
        <sz val="10"/>
        <color rgb="FF000000"/>
        <rFont val="Calibri"/>
        <family val="2"/>
        <scheme val="minor"/>
      </rPr>
      <t>Toegang tot fysieke en logische assets is beperkt tot geautoriseerde gebruikers, diensten en hardware en wordt beheerd in overeenstemming met het beoordeelde risico van ongeoorloofde toegang</t>
    </r>
  </si>
  <si>
    <r>
      <rPr>
        <b/>
        <sz val="10"/>
        <color rgb="FF000000"/>
        <rFont val="Calibri"/>
        <family val="2"/>
        <scheme val="minor"/>
      </rPr>
      <t xml:space="preserve">PR.AA-01: </t>
    </r>
    <r>
      <rPr>
        <sz val="10"/>
        <color rgb="FF000000"/>
        <rFont val="Calibri"/>
        <family val="2"/>
        <scheme val="minor"/>
      </rPr>
      <t>Identiteiten en authenticatiemiddelen voor geautoriseerde gebruikers, diensten en hardware worden beheerd door de organisatie</t>
    </r>
  </si>
  <si>
    <r>
      <rPr>
        <b/>
        <sz val="10"/>
        <color rgb="FFFFFFFF"/>
        <rFont val="Calibri"/>
        <family val="2"/>
        <scheme val="minor"/>
      </rPr>
      <t xml:space="preserve">PR.AA-01.1: </t>
    </r>
    <r>
      <rPr>
        <sz val="10"/>
        <color rgb="FFFFFFFF"/>
        <rFont val="Calibri"/>
        <family val="2"/>
        <scheme val="minor"/>
      </rPr>
      <t xml:space="preserve">	Identiteiten en authenticatiemiddelen voor geautoriseerde gebruikers, diensten en hardware moeten worden beheerd.  
</t>
    </r>
  </si>
  <si>
    <r>
      <rPr>
        <b/>
        <sz val="10"/>
        <color rgb="FF000000"/>
        <rFont val="Calibri"/>
        <family val="2"/>
        <scheme val="minor"/>
      </rPr>
      <t xml:space="preserve">PR.AA-01.2: </t>
    </r>
    <r>
      <rPr>
        <sz val="10"/>
        <color rgb="FF000000"/>
        <rFont val="Calibri"/>
        <family val="2"/>
        <scheme val="minor"/>
      </rPr>
      <t xml:space="preserve">Identiteiten en authenticatiemiddelen voor geautoriseerde gebruikers, diensten en hardware moeten waar mogelijk worden beheerd via geautomatiseerde mechanismen.	</t>
    </r>
  </si>
  <si>
    <r>
      <rPr>
        <b/>
        <sz val="10"/>
        <color rgb="FF000000"/>
        <rFont val="Calibri"/>
        <family val="2"/>
        <scheme val="minor"/>
      </rPr>
      <t>PR.AA-02:</t>
    </r>
    <r>
      <rPr>
        <sz val="10"/>
        <color rgb="FF000000"/>
        <rFont val="Calibri"/>
        <family val="2"/>
        <scheme val="minor"/>
      </rPr>
      <t xml:space="preserve"> Identiteiten worden gecontroleerd en gekoppeld aan authenticatiemiddelen op basis van de context van interacties</t>
    </r>
  </si>
  <si>
    <r>
      <rPr>
        <b/>
        <sz val="10"/>
        <color rgb="FF000000"/>
        <rFont val="Calibri"/>
        <family val="2"/>
      </rPr>
      <t>PR.AA-02.1:</t>
    </r>
    <r>
      <rPr>
        <sz val="10"/>
        <color rgb="FF000000"/>
        <rFont val="Calibri"/>
        <family val="2"/>
      </rPr>
      <t xml:space="preserve"> De organisatie moet gedocumenteerde procedures implementeren voor het verifiëren van de identiteit van personen voordat authenticatiemiddelen worden verstrekt die toegang geven tot de systemen van de organisatie.</t>
    </r>
  </si>
  <si>
    <r>
      <rPr>
        <b/>
        <sz val="10"/>
        <color rgb="FF000000"/>
        <rFont val="Calibri"/>
        <family val="2"/>
        <scheme val="minor"/>
      </rPr>
      <t xml:space="preserve">PR.AA-03: </t>
    </r>
    <r>
      <rPr>
        <sz val="10"/>
        <color rgb="FF000000"/>
        <rFont val="Calibri"/>
        <family val="2"/>
        <scheme val="minor"/>
      </rPr>
      <t>Gebruikers, diensten en hardware worden geauthentiseerd</t>
    </r>
  </si>
  <si>
    <r>
      <rPr>
        <b/>
        <sz val="10"/>
        <color rgb="FF000000"/>
        <rFont val="Calibri"/>
        <family val="2"/>
        <scheme val="minor"/>
      </rPr>
      <t xml:space="preserve">PR.AA-03.1: </t>
    </r>
    <r>
      <rPr>
        <sz val="10"/>
        <color rgb="FF000000"/>
        <rFont val="Calibri"/>
        <family val="2"/>
        <scheme val="minor"/>
      </rPr>
      <t>Alle draadloze toegangspunten die door de organisatie worden gebruikt, inclusief die welke gasttoegang bieden, moeten veilig worden geconfigureerd, beheerd en bewaakt om ongeoorloofde toegang te voorkomen en de integriteit van het netwerk te waarborgen.</t>
    </r>
  </si>
  <si>
    <r>
      <rPr>
        <b/>
        <sz val="10"/>
        <color rgb="FFFFFFFF"/>
        <rFont val="Calibri"/>
        <family val="2"/>
      </rPr>
      <t>PR.AA-03.2:</t>
    </r>
    <r>
      <rPr>
        <sz val="10"/>
        <color rgb="FFFFFFFF"/>
        <rFont val="Calibri"/>
        <family val="2"/>
      </rPr>
      <t xml:space="preserve"> Multifactorauthenticatie (MFA) is vereist om op afstand toegang te krijgen tot de netwerken van de organisatie.</t>
    </r>
  </si>
  <si>
    <r>
      <rPr>
        <b/>
        <sz val="10"/>
        <color rgb="FFFFFFFF"/>
        <rFont val="Calibri"/>
        <family val="2"/>
      </rPr>
      <t xml:space="preserve">PR.AA-03.3: </t>
    </r>
    <r>
      <rPr>
        <sz val="10"/>
        <color rgb="FFFFFFFF"/>
        <rFont val="Calibri"/>
        <family val="2"/>
      </rPr>
      <t>De organisatie moet gebruiksbeperkingen, verbindingsvereisten en autorisatieprocedures voor externe toegang tot haar kritieke systemen definiëren, documenteren en implementeren. Deze controles moeten ervoor zorgen dat alleen goedgekeurde gebruikers verbinding kunnen maken met behulp van veilige methoden, waarbij de toegang beperkt blijft tot wat nodig is voor hun functie.</t>
    </r>
  </si>
  <si>
    <r>
      <rPr>
        <b/>
        <sz val="10"/>
        <color rgb="FF000000"/>
        <rFont val="Calibri"/>
        <family val="2"/>
        <scheme val="minor"/>
      </rPr>
      <t xml:space="preserve">PR.AA-05: </t>
    </r>
    <r>
      <rPr>
        <sz val="10"/>
        <color rgb="FF000000"/>
        <rFont val="Calibri"/>
        <family val="2"/>
        <scheme val="minor"/>
      </rPr>
      <t>Toegangsrechten, bevoegdheden en autorisaties worden gedefinieerd in een beleid, beheerd, gehandhaafd en beoordeeld, en omvatten de principes van minimale rechten en scheiding van taken</t>
    </r>
  </si>
  <si>
    <r>
      <rPr>
        <b/>
        <sz val="10"/>
        <color rgb="FFFFFFFF"/>
        <rFont val="Calibri"/>
        <family val="2"/>
        <scheme val="minor"/>
      </rPr>
      <t xml:space="preserve">PR.AA-05.1: </t>
    </r>
    <r>
      <rPr>
        <sz val="10"/>
        <color rgb="FFFFFFFF"/>
        <rFont val="Calibri"/>
        <family val="2"/>
        <scheme val="minor"/>
      </rPr>
      <t>Toegangsrechten, machtigingen en autorisaties moeten worden vastgesteld, beheerd, gehandhaafd en periodiek herzien.</t>
    </r>
  </si>
  <si>
    <r>
      <rPr>
        <b/>
        <sz val="10"/>
        <color rgb="FFFFFFFF"/>
        <rFont val="Calibri"/>
        <family val="2"/>
      </rPr>
      <t>PR.AA-05.2:</t>
    </r>
    <r>
      <rPr>
        <sz val="10"/>
        <color rgb="FFFFFFFF"/>
        <rFont val="Calibri"/>
        <family val="2"/>
      </rPr>
      <t xml:space="preserve"> Er moet worden vastgesteld wie toegang nodig heeft tot de bedrijfskritische informatie en technologie van de organisatie, evenals op welke manier die toegang wordt verleend.</t>
    </r>
  </si>
  <si>
    <r>
      <rPr>
        <b/>
        <sz val="10"/>
        <color rgb="FFFFFFFF"/>
        <rFont val="Calibri"/>
        <family val="2"/>
      </rPr>
      <t>PR.AA-05.3:</t>
    </r>
    <r>
      <rPr>
        <sz val="10"/>
        <color rgb="FFFFFFFF"/>
        <rFont val="Calibri"/>
        <family val="2"/>
      </rPr>
      <t xml:space="preserve"> Toegangsrechten, privileges en autorisaties moeten worden beperkt tot de systemen en specifieke informatie die nodig zijn om de taken uit te voeren (het principe van ‘Least Privilege’).</t>
    </r>
  </si>
  <si>
    <r>
      <rPr>
        <b/>
        <sz val="10"/>
        <color rgb="FFFFFFFF"/>
        <rFont val="Calibri"/>
        <family val="2"/>
        <scheme val="minor"/>
      </rPr>
      <t xml:space="preserve">PR.AA-05.4: </t>
    </r>
    <r>
      <rPr>
        <sz val="10"/>
        <color rgb="FFFFFFFF"/>
        <rFont val="Calibri"/>
        <family val="2"/>
        <scheme val="minor"/>
      </rPr>
      <t xml:space="preserve">Niemand mag beheerdersrechten hebben voor dagelijkse routinetaken.	</t>
    </r>
  </si>
  <si>
    <r>
      <rPr>
        <b/>
        <sz val="10"/>
        <color rgb="FF000000"/>
        <rFont val="Calibri"/>
        <family val="2"/>
      </rPr>
      <t>PR.AA-05.5:</t>
    </r>
    <r>
      <rPr>
        <sz val="10"/>
        <color rgb="FF000000"/>
        <rFont val="Calibri"/>
        <family val="2"/>
      </rPr>
      <t xml:space="preserve"> Waar dit technisch, operationeel en economisch haalbaar is – zonder afbreuk te doen aan de integriteit, veiligheid of naleving van het systeem – moeten geautomatiseerde mechanismen worden toegepast om gebruikersaccounts op kritieke ICT- en OT-systemen te beheren. De haalbaarheid moet worden bepaald op basis van de mogelijkheden van het systeem, het integratiepotentieel, de risicobeoordeling en de impact op het bedrijf.</t>
    </r>
  </si>
  <si>
    <r>
      <rPr>
        <b/>
        <sz val="10"/>
        <color rgb="FF000000"/>
        <rFont val="Calibri"/>
        <family val="2"/>
      </rPr>
      <t>PR.AA-05.6:</t>
    </r>
    <r>
      <rPr>
        <sz val="10"/>
        <color rgb="FF000000"/>
        <rFont val="Calibri"/>
        <family val="2"/>
      </rPr>
      <t xml:space="preserve"> Scheiding van taken (SoD) moet worden gewaarborgd bij het beheer van toegangsrechten.
</t>
    </r>
  </si>
  <si>
    <r>
      <rPr>
        <b/>
        <sz val="10"/>
        <color rgb="FF000000"/>
        <rFont val="Calibri"/>
        <family val="2"/>
      </rPr>
      <t>PR.AA-05.7:</t>
    </r>
    <r>
      <rPr>
        <sz val="10"/>
        <color rgb="FF000000"/>
        <rFont val="Calibri"/>
        <family val="2"/>
      </rPr>
      <t xml:space="preserve"> Bevoorrechte gebruikers moeten worden beheerd en bewaakt.</t>
    </r>
  </si>
  <si>
    <r>
      <rPr>
        <b/>
        <sz val="10"/>
        <color rgb="FF000000"/>
        <rFont val="Calibri"/>
        <family val="2"/>
        <scheme val="minor"/>
      </rPr>
      <t xml:space="preserve">PR.AA-06: </t>
    </r>
    <r>
      <rPr>
        <sz val="10"/>
        <color rgb="FF000000"/>
        <rFont val="Calibri"/>
        <family val="2"/>
        <scheme val="minor"/>
      </rPr>
      <t>Fysieke toegang tot assets wordt beheerd, gecontroleerd en gehandhaafd in overeenstemming met het risico</t>
    </r>
  </si>
  <si>
    <r>
      <rPr>
        <b/>
        <sz val="10"/>
        <color rgb="FF000000"/>
        <rFont val="Calibri"/>
        <family val="2"/>
        <scheme val="minor"/>
      </rPr>
      <t xml:space="preserve">PR.AA-06.1: </t>
    </r>
    <r>
      <rPr>
        <sz val="10"/>
        <color rgb="FF000000"/>
        <rFont val="Calibri"/>
        <family val="2"/>
        <scheme val="minor"/>
      </rPr>
      <t xml:space="preserve">De fysieke toegang tot alle bedrijfsmiddelen, met inbegrip van kritieke zones, moet worden beheerd, bewaakt en gehandhaafd op basis van het risico. 
</t>
    </r>
  </si>
  <si>
    <r>
      <rPr>
        <b/>
        <sz val="10"/>
        <color rgb="FF000000"/>
        <rFont val="Calibri"/>
        <family val="2"/>
      </rPr>
      <t>PR.AA-06.2:</t>
    </r>
    <r>
      <rPr>
        <sz val="10"/>
        <color rgb="FF000000"/>
        <rFont val="Calibri"/>
        <family val="2"/>
      </rPr>
      <t xml:space="preserve"> Fysieke toegangscontroles moeten specifieke procedures voor noodsituaties omvatten, zodat kritieke en niet-kritieke assets tijdens dergelijke gebeurtenissen continu worden beschermd. </t>
    </r>
  </si>
  <si>
    <r>
      <rPr>
        <b/>
        <sz val="10"/>
        <color rgb="FF000000"/>
        <rFont val="Calibri"/>
        <family val="2"/>
        <scheme val="minor"/>
      </rPr>
      <t xml:space="preserve">Bewustwording en Opleiding  (PR.AT): </t>
    </r>
    <r>
      <rPr>
        <sz val="10"/>
        <color rgb="FF000000"/>
        <rFont val="Calibri"/>
        <family val="2"/>
        <scheme val="minor"/>
      </rPr>
      <t>Het personeel van de organisatie krijgt bewustmaking en opleiding op het gebied van cyberbeveiliging, zodat ze hun taken op het gebied van cyberbeveiliging kunnen uitvoeren</t>
    </r>
  </si>
  <si>
    <r>
      <rPr>
        <b/>
        <sz val="10"/>
        <color rgb="FF000000"/>
        <rFont val="Calibri"/>
        <family val="2"/>
        <scheme val="minor"/>
      </rPr>
      <t xml:space="preserve">PR.AT-01: </t>
    </r>
    <r>
      <rPr>
        <sz val="10"/>
        <color rgb="FF000000"/>
        <rFont val="Calibri"/>
        <family val="2"/>
        <scheme val="minor"/>
      </rPr>
      <t>Het personeel krijgt bewustmaking en opleiding zodat het over de kennis en vaardigheden beschikt om algemene taken uit te voeren met het oog op cyberbeveiligingsrisico's</t>
    </r>
  </si>
  <si>
    <r>
      <rPr>
        <b/>
        <sz val="10"/>
        <color rgb="FF000000"/>
        <rFont val="Calibri"/>
        <family val="2"/>
        <scheme val="minor"/>
      </rPr>
      <t xml:space="preserve">PR.AT-01.1: </t>
    </r>
    <r>
      <rPr>
        <sz val="10"/>
        <color rgb="FF000000"/>
        <rFont val="Calibri"/>
        <family val="2"/>
        <scheme val="minor"/>
      </rPr>
      <t xml:space="preserve">De organisatie moet een bewustmakings- en opleidingsprogramma op het gebied van cyberbeveiliging opzetten en onderhouden om ervoor te zorgen dat alle personeelsleden begrijpen hoe ze hun taken veilig en verantwoord kunnen uitvoeren.
</t>
    </r>
    <r>
      <rPr>
        <b/>
        <sz val="10"/>
        <color rgb="FF000000"/>
        <rFont val="Calibri"/>
        <family val="2"/>
        <scheme val="minor"/>
      </rPr>
      <t xml:space="preserve">
</t>
    </r>
  </si>
  <si>
    <r>
      <rPr>
        <b/>
        <sz val="10"/>
        <color rgb="FF000000"/>
        <rFont val="Calibri"/>
        <family val="2"/>
        <scheme val="minor"/>
      </rPr>
      <t xml:space="preserve">PR.AT-01.2: </t>
    </r>
    <r>
      <rPr>
        <sz val="10"/>
        <color rgb="FF000000"/>
        <rFont val="Calibri"/>
        <family val="2"/>
        <scheme val="minor"/>
      </rPr>
      <t xml:space="preserve">De organisatie moet bewustmaking over interne bedreigingen en meldingsprocedures opnemen in haar cybersecuritytraining, zodat medewerkers potentiële interne risico’s kunnen herkennen en er op kunnen reageren. </t>
    </r>
  </si>
  <si>
    <r>
      <rPr>
        <b/>
        <sz val="10"/>
        <color rgb="FF000000"/>
        <rFont val="Calibri"/>
        <family val="2"/>
        <scheme val="minor"/>
      </rPr>
      <t xml:space="preserve">PR.AT-01.3: </t>
    </r>
    <r>
      <rPr>
        <sz val="10"/>
        <color rgb="FF000000"/>
        <rFont val="Calibri"/>
        <family val="2"/>
        <scheme val="minor"/>
      </rPr>
      <t>Medewerkers moeten opleiding krijgen om hun specifieke rollen, verantwoordelijkheden en prioriteiten tijdens een cyber- of informatiebeveiligingsincident te begrijpen, inclusief de stappen die zij moeten volgen om effectief te reageren.</t>
    </r>
  </si>
  <si>
    <r>
      <rPr>
        <b/>
        <sz val="10"/>
        <color rgb="FF000000"/>
        <rFont val="Calibri"/>
        <family val="2"/>
        <scheme val="minor"/>
      </rPr>
      <t xml:space="preserve">PR.AT-02: </t>
    </r>
    <r>
      <rPr>
        <sz val="10"/>
        <color rgb="FF000000"/>
        <rFont val="Calibri"/>
        <family val="2"/>
        <scheme val="minor"/>
      </rPr>
      <t>Personen in gespecialiseerde functies krijgen bewustmaking en opleiding, zodat ze over de kennis en vaardigheden beschikken om relevante taken uit te voeren met het oog op cyberbeveiligingsrisico's</t>
    </r>
  </si>
  <si>
    <r>
      <rPr>
        <b/>
        <sz val="10"/>
        <color rgb="FF000000"/>
        <rFont val="Calibri"/>
        <family val="2"/>
      </rPr>
      <t>PR.AT-02.1:</t>
    </r>
    <r>
      <rPr>
        <sz val="10"/>
        <color rgb="FF000000"/>
        <rFont val="Calibri"/>
        <family val="2"/>
      </rPr>
      <t xml:space="preserve"> Leden van bestuursorganen moeten kunnen aantonen dat ze een opleiding hebben gevolgd die hen een gedegen inzicht geeft in informatie- en cyberbeveiliging en risicobeheer, zodat ze informatie- en cyberbeveiligingsrisico's en de gevolgen daarvan kunnen beoordelen en de nodige risicobeperkende maatregelen kunnen voorstellen, rekening houdend met hun functies, verantwoordelijkheden en bevoegdheden.</t>
    </r>
  </si>
  <si>
    <r>
      <rPr>
        <b/>
        <sz val="10"/>
        <color rgb="FF000000"/>
        <rFont val="Calibri"/>
        <family val="2"/>
        <scheme val="minor"/>
      </rPr>
      <t xml:space="preserve">PR.AT-02.2: </t>
    </r>
    <r>
      <rPr>
        <sz val="10"/>
        <color rgb="FF000000"/>
        <rFont val="Calibri"/>
        <family val="2"/>
        <scheme val="minor"/>
      </rPr>
      <t xml:space="preserve">Personen in gespecialiseerde functies moeten bewustmaking en opleiding krijgen voordat ze privileges krijgen, zodat ze over de kennis en vaardigheden beschikken om relevante taken uit te voeren met het oog op cyberbeveiligingsrisico's.
</t>
    </r>
  </si>
  <si>
    <r>
      <rPr>
        <b/>
        <sz val="10"/>
        <color rgb="FF000000"/>
        <rFont val="Calibri"/>
        <family val="2"/>
      </rPr>
      <t>PR.AT-02.3:</t>
    </r>
    <r>
      <rPr>
        <sz val="10"/>
        <color rgb="FF000000"/>
        <rFont val="Calibri"/>
        <family val="2"/>
      </rPr>
      <t xml:space="preserve"> Bevoorrechte gebruikers moeten gekwalificeerd zijn voordat privileges worden toegekend, en deze gebruikers moeten kunnen aantonen dat ze hun rol, verantwoordelijkheden en bevoegdheden begrijpen.	</t>
    </r>
  </si>
  <si>
    <r>
      <rPr>
        <b/>
        <sz val="10"/>
        <color rgb="FF000000"/>
        <rFont val="Calibri"/>
        <family val="2"/>
      </rPr>
      <t xml:space="preserve"> Gegevensbeveiliging (PR.DS): </t>
    </r>
    <r>
      <rPr>
        <sz val="10"/>
        <color rgb="FF000000"/>
        <rFont val="Calibri"/>
        <family val="2"/>
      </rPr>
      <t>Gegevens worden beheerd in overeenstemming met de risicostrategie van de organisatie om de vertrouwelijkheid, integriteit en beschikbaarheid van informatie te beschermen</t>
    </r>
  </si>
  <si>
    <r>
      <rPr>
        <b/>
        <sz val="10"/>
        <color rgb="FF000000"/>
        <rFont val="Calibri"/>
        <family val="2"/>
        <scheme val="minor"/>
      </rPr>
      <t xml:space="preserve">PR.DS-01: </t>
    </r>
    <r>
      <rPr>
        <sz val="10"/>
        <color rgb="FF000000"/>
        <rFont val="Calibri"/>
        <family val="2"/>
        <scheme val="minor"/>
      </rPr>
      <t>De vertrouwelijkheid, integriteit en beschikbaarheid van opgeslagen gegevens worden beschermd</t>
    </r>
  </si>
  <si>
    <r>
      <rPr>
        <b/>
        <sz val="10"/>
        <color rgb="FF000000"/>
        <rFont val="Calibri"/>
        <family val="2"/>
      </rPr>
      <t>PR.DS-01.1:</t>
    </r>
    <r>
      <rPr>
        <sz val="10"/>
        <color rgb="FF000000"/>
        <rFont val="Calibri"/>
        <family val="2"/>
      </rPr>
      <t xml:space="preserve"> De organisatie moet controles uitvoeren op de integriteit van software, firmware en informatie, om ongeautoriseerde wijzigingen aan kritieke systeemcomponenten op te sporen tijdens opslag, transport, opstart en wanneer dit noodzakelijk wordt geacht.
</t>
    </r>
  </si>
  <si>
    <r>
      <rPr>
        <b/>
        <sz val="10"/>
        <color rgb="FF000000"/>
        <rFont val="Calibri"/>
        <family val="2"/>
      </rPr>
      <t>PR.DS-01.4:</t>
    </r>
    <r>
      <rPr>
        <sz val="10"/>
        <color rgb="FF000000"/>
        <rFont val="Calibri"/>
        <family val="2"/>
      </rPr>
      <t xml:space="preserve"> De organisatie moet duidelijke beleidsregels en praktische maatregelen vastleggen en afdwingen om het gebruik van draagbare opslagmedia te beheren en te beperken, om zo het risico op datalekken, ongeautoriseerde toegang en het binnenbrengen van malware te verminderen.</t>
    </r>
  </si>
  <si>
    <r>
      <rPr>
        <b/>
        <sz val="10"/>
        <color rgb="FF000000"/>
        <rFont val="Calibri"/>
        <family val="2"/>
        <scheme val="minor"/>
      </rPr>
      <t xml:space="preserve">PR.DS-01.5: </t>
    </r>
    <r>
      <rPr>
        <sz val="10"/>
        <color rgb="FF000000"/>
        <rFont val="Calibri"/>
        <family val="2"/>
        <scheme val="minor"/>
      </rPr>
      <t>De organisatie mag het gebruik van verwijderbare media alleen toestaan wanneer dit absoluut noodzakelijk is en moet technische maatregelen nemen om de automatische uitvoering van bestanden vanaf deze apparaten te blokkeren.</t>
    </r>
  </si>
  <si>
    <r>
      <rPr>
        <b/>
        <sz val="10"/>
        <color rgb="FF000000"/>
        <rFont val="Calibri"/>
        <family val="2"/>
        <scheme val="minor"/>
      </rPr>
      <t xml:space="preserve">PR.DS-01.9: </t>
    </r>
    <r>
      <rPr>
        <sz val="10"/>
        <color rgb="FF000000"/>
        <rFont val="Calibri"/>
        <family val="2"/>
        <scheme val="minor"/>
      </rPr>
      <t>Bedrijfsmiddelen moeten op een veilige manier worden verwijderd.</t>
    </r>
  </si>
  <si>
    <r>
      <rPr>
        <b/>
        <sz val="10"/>
        <color rgb="FF000000"/>
        <rFont val="Calibri"/>
        <family val="2"/>
        <scheme val="minor"/>
      </rPr>
      <t xml:space="preserve">PR.DS-11: </t>
    </r>
    <r>
      <rPr>
        <sz val="10"/>
        <color rgb="FF000000"/>
        <rFont val="Calibri"/>
        <family val="2"/>
        <scheme val="minor"/>
      </rPr>
      <t>Er worden back-ups van gegevens gemaakt, beschermd, onderhouden en getest</t>
    </r>
  </si>
  <si>
    <r>
      <rPr>
        <b/>
        <sz val="10"/>
        <color rgb="FFFFFFFF"/>
        <rFont val="Calibri"/>
        <family val="2"/>
      </rPr>
      <t>PR.DS-11.1:</t>
    </r>
    <r>
      <rPr>
        <sz val="10"/>
        <color rgb="FFFFFFFF"/>
        <rFont val="Calibri"/>
        <family val="2"/>
      </rPr>
      <t xml:space="preserve"> Back-ups van de bedrijfskritieke gegevens van de organisatie moeten worden gemaakt en opgeslagen op een ander systeem dan het apparaat waarop de originele gegevens zich bevinden. </t>
    </r>
  </si>
  <si>
    <r>
      <rPr>
        <b/>
        <sz val="10"/>
        <color rgb="FF000000"/>
        <rFont val="Calibri"/>
        <family val="2"/>
      </rPr>
      <t>PR.DS-11.2</t>
    </r>
    <r>
      <rPr>
        <sz val="10"/>
        <color rgb="FF000000"/>
        <rFont val="Calibri"/>
        <family val="2"/>
      </rPr>
      <t>: De betrouwbaarheid en integriteit van back-ups moeten regelmatig worden gecontroleerd en getest.</t>
    </r>
  </si>
  <si>
    <r>
      <rPr>
        <b/>
        <sz val="10"/>
        <color rgb="FF000000"/>
        <rFont val="Calibri"/>
        <family val="2"/>
      </rPr>
      <t>PR.DS-11.3:</t>
    </r>
    <r>
      <rPr>
        <sz val="10"/>
        <color rgb="FF000000"/>
        <rFont val="Calibri"/>
        <family val="2"/>
      </rPr>
      <t xml:space="preserve"> De organisatie moet veilige back-ups van bedrijfskritieke gegevens bewaren op een aparte opslaglocatie om de beschikbaarheid van gegevens te garanderen in geval van systeemstoringen of gegevensverlies. Voor back-upopslag moeten dezelfde beveiligingsmaatregelen worden toegepast als voor de primaire omgeving.</t>
    </r>
  </si>
  <si>
    <r>
      <rPr>
        <b/>
        <sz val="10"/>
        <color rgb="FF000000"/>
        <rFont val="Calibri"/>
        <family val="2"/>
        <scheme val="minor"/>
      </rPr>
      <t xml:space="preserve">Platformbeveiliging  (PR.PS): </t>
    </r>
    <r>
      <rPr>
        <sz val="10"/>
        <color rgb="FF000000"/>
        <rFont val="Calibri"/>
        <family val="2"/>
        <scheme val="minor"/>
      </rPr>
      <t>De hardware, software (bijv. firmware, besturingssystemen, applicaties) en diensten van fysieke en virtuele platforms worden beheerd in overeenstemming met de risicostrategie van de organisatie om hun vertrouwelijkheid, integriteit en beschikbaarheid te beschermen</t>
    </r>
  </si>
  <si>
    <r>
      <rPr>
        <b/>
        <sz val="10"/>
        <color rgb="FF000000"/>
        <rFont val="Calibri"/>
        <family val="2"/>
        <scheme val="minor"/>
      </rPr>
      <t xml:space="preserve">PR.PS-01: </t>
    </r>
    <r>
      <rPr>
        <sz val="10"/>
        <color rgb="FF000000"/>
        <rFont val="Calibri"/>
        <family val="2"/>
        <scheme val="minor"/>
      </rPr>
      <t>Er worden configuratiebeheerpraktijken vastgesteld en toegepast</t>
    </r>
  </si>
  <si>
    <r>
      <rPr>
        <b/>
        <sz val="10"/>
        <color rgb="FFFFFFFF"/>
        <rFont val="Calibri"/>
        <family val="2"/>
        <scheme val="minor"/>
      </rPr>
      <t xml:space="preserve">PR.PS-01.1: </t>
    </r>
    <r>
      <rPr>
        <sz val="10"/>
        <color rgb="FFFFFFFF"/>
        <rFont val="Calibri"/>
        <family val="2"/>
        <scheme val="minor"/>
      </rPr>
      <t>De organisatie moet een basisconfiguratie voor haar bedrijfskritieke systemen ontwikkelen, documenteren en onderhouden.</t>
    </r>
  </si>
  <si>
    <r>
      <rPr>
        <b/>
        <sz val="10"/>
        <color rgb="FF000000"/>
        <rFont val="Calibri"/>
        <family val="2"/>
        <scheme val="minor"/>
      </rPr>
      <t xml:space="preserve">PR.PS-02: </t>
    </r>
    <r>
      <rPr>
        <sz val="10"/>
        <color rgb="FF000000"/>
        <rFont val="Calibri"/>
        <family val="2"/>
        <scheme val="minor"/>
      </rPr>
      <t>Software wordt onderhouden, vervangen en verwijderd in overeenstemming met het risico</t>
    </r>
  </si>
  <si>
    <r>
      <rPr>
        <b/>
        <sz val="10"/>
        <color rgb="FF000000"/>
        <rFont val="Calibri"/>
        <family val="2"/>
      </rPr>
      <t>PR.PS-02.1:</t>
    </r>
    <r>
      <rPr>
        <sz val="10"/>
        <color rgb="FF000000"/>
        <rFont val="Calibri"/>
        <family val="2"/>
      </rPr>
      <t xml:space="preserve"> De organisatie moet beperkingen opleggen aan het gebruik en de installatie van software en ervoor zorgen dat software wordt onderhouden, vervangen of verwijderd op basis van het daarmee samenhangende risico.</t>
    </r>
  </si>
  <si>
    <r>
      <rPr>
        <b/>
        <sz val="10"/>
        <color rgb="FF000000"/>
        <rFont val="Calibri"/>
        <family val="2"/>
        <scheme val="minor"/>
      </rPr>
      <t xml:space="preserve">PR.PS-03: </t>
    </r>
    <r>
      <rPr>
        <sz val="10"/>
        <color rgb="FF000000"/>
        <rFont val="Calibri"/>
        <family val="2"/>
        <scheme val="minor"/>
      </rPr>
      <t>Hardware wordt onderhouden, vervangen en verwijderd in overeenstemming met het risico</t>
    </r>
  </si>
  <si>
    <r>
      <rPr>
        <b/>
        <sz val="10"/>
        <color rgb="FF000000"/>
        <rFont val="Calibri"/>
        <family val="2"/>
      </rPr>
      <t>PR.PS-03.1</t>
    </r>
    <r>
      <rPr>
        <sz val="10"/>
        <color rgb="FF000000"/>
        <rFont val="Calibri"/>
        <family val="2"/>
      </rPr>
      <t>: Hardware die wordt gebruikt in bedrijfskritieke omgevingen moet worden onderhouden, vervangen of verwijderd op basis van de bijbehorende beveiligings- en operationele risico's.</t>
    </r>
  </si>
  <si>
    <t>Governance Measure</t>
  </si>
  <si>
    <r>
      <rPr>
        <b/>
        <sz val="10"/>
        <color rgb="FF000000"/>
        <rFont val="Calibri"/>
        <family val="2"/>
        <scheme val="minor"/>
      </rPr>
      <t xml:space="preserve">PR.PS-04: </t>
    </r>
    <r>
      <rPr>
        <sz val="10"/>
        <color rgb="FF000000"/>
        <rFont val="Calibri"/>
        <family val="2"/>
        <scheme val="minor"/>
      </rPr>
      <t>Er worden logbestanden gegenereerd en beschikbaar gesteld voor continue monitoring</t>
    </r>
  </si>
  <si>
    <r>
      <rPr>
        <b/>
        <sz val="10"/>
        <color rgb="FFFFFFFF"/>
        <rFont val="Calibri"/>
        <family val="2"/>
        <scheme val="minor"/>
      </rPr>
      <t xml:space="preserve">PR.PS-04.1: </t>
    </r>
    <r>
      <rPr>
        <sz val="10"/>
        <color rgb="FFFFFFFF"/>
        <rFont val="Calibri"/>
        <family val="2"/>
        <scheme val="minor"/>
      </rPr>
      <t>Logbestanden moeten worden bijgehouden, gedocumenteerd en bewaakt.</t>
    </r>
  </si>
  <si>
    <r>
      <rPr>
        <b/>
        <sz val="10"/>
        <color rgb="FF000000"/>
        <rFont val="Calibri"/>
        <family val="2"/>
      </rPr>
      <t>PR.PS-04.2</t>
    </r>
    <r>
      <rPr>
        <sz val="10"/>
        <color rgb="FF000000"/>
        <rFont val="Calibri"/>
        <family val="2"/>
      </rPr>
      <t>: De organisatie moet ervoor zorgen dat logboekregistraties een betrouwbare tijdbron of interne kloktijdstempel bevatten die wordt vergeleken en gesynchroniseerd met een gezaghebbende tijdsbron.</t>
    </r>
  </si>
  <si>
    <r>
      <rPr>
        <b/>
        <sz val="10"/>
        <color rgb="FF000000"/>
        <rFont val="Calibri"/>
        <family val="2"/>
      </rPr>
      <t>PR.PS-04.3:</t>
    </r>
    <r>
      <rPr>
        <sz val="10"/>
        <color rgb="FF000000"/>
        <rFont val="Calibri"/>
        <family val="2"/>
      </rPr>
      <t xml:space="preserve"> Auditgegevens van de kritieke systemen van de organisatie moeten worden verplaatst naar een alternatief systeem.
</t>
    </r>
  </si>
  <si>
    <r>
      <rPr>
        <b/>
        <sz val="10"/>
        <color rgb="FF000000"/>
        <rFont val="Calibri"/>
        <family val="2"/>
        <scheme val="minor"/>
      </rPr>
      <t xml:space="preserve">PR.PS-05: </t>
    </r>
    <r>
      <rPr>
        <sz val="10"/>
        <color rgb="FF000000"/>
        <rFont val="Calibri"/>
        <family val="2"/>
        <scheme val="minor"/>
      </rPr>
      <t>De installatie en uitvoering van ongeautoriseerde software wordt voorkomen</t>
    </r>
  </si>
  <si>
    <r>
      <rPr>
        <b/>
        <sz val="10"/>
        <color rgb="FF000000"/>
        <rFont val="Calibri"/>
        <family val="2"/>
      </rPr>
      <t>PR.PS-05.1:</t>
    </r>
    <r>
      <rPr>
        <sz val="10"/>
        <color rgb="FF000000"/>
        <rFont val="Calibri"/>
        <family val="2"/>
      </rPr>
      <t xml:space="preserve">  Er moeten web- en e-mailfilters worden geïnstalleerd en gebruikt. </t>
    </r>
  </si>
  <si>
    <r>
      <rPr>
        <b/>
        <sz val="10"/>
        <color rgb="FF000000"/>
        <rFont val="Calibri"/>
        <family val="2"/>
        <scheme val="minor"/>
      </rPr>
      <t xml:space="preserve">PR.PS-05.2: </t>
    </r>
    <r>
      <rPr>
        <sz val="10"/>
        <color rgb="FF000000"/>
        <rFont val="Calibri"/>
        <family val="2"/>
        <scheme val="minor"/>
      </rPr>
      <t>De installatie en uitvoering van niet-geautoriseerde software moet worden voorkomen.</t>
    </r>
  </si>
  <si>
    <r>
      <rPr>
        <b/>
        <sz val="10"/>
        <color rgb="FF000000"/>
        <rFont val="Calibri"/>
        <family val="2"/>
        <scheme val="minor"/>
      </rPr>
      <t xml:space="preserve">PR.PS-06: </t>
    </r>
    <r>
      <rPr>
        <sz val="10"/>
        <color rgb="FF000000"/>
        <rFont val="Calibri"/>
        <family val="2"/>
        <scheme val="minor"/>
      </rPr>
      <t>Veilige softwareontwikkelingspraktijken zijn geïntegreerd en hun prestaties worden gedurende de gehele softwareontwikkelingscyclus bewaakt</t>
    </r>
  </si>
  <si>
    <r>
      <rPr>
        <b/>
        <sz val="10"/>
        <color rgb="FF000000"/>
        <rFont val="Calibri"/>
        <family val="2"/>
      </rPr>
      <t>PR.PS-06.1:</t>
    </r>
    <r>
      <rPr>
        <sz val="10"/>
        <color rgb="FF000000"/>
        <rFont val="Calibri"/>
        <family val="2"/>
      </rPr>
      <t xml:space="preserve"> Beveiliging moet in aanmerking worden genomen gedurende de volledige levenscyclus van systemen en applicaties, ongeacht of deze intern zijn ontwikkeld of extern zijn aangekocht.</t>
    </r>
  </si>
  <si>
    <r>
      <rPr>
        <b/>
        <sz val="10"/>
        <color rgb="FF000000"/>
        <rFont val="Calibri"/>
        <family val="2"/>
      </rPr>
      <t>PR.PS-06.2:</t>
    </r>
    <r>
      <rPr>
        <sz val="10"/>
        <color rgb="FF000000"/>
        <rFont val="Calibri"/>
        <family val="2"/>
      </rPr>
      <t xml:space="preserve"> Wijzigingen en uitzonderingen moeten worden getest en gevalideerd voordat ze in operationele systemen worden geïmplementeerd.
</t>
    </r>
  </si>
  <si>
    <r>
      <rPr>
        <b/>
        <sz val="10"/>
        <color rgb="FF000000"/>
        <rFont val="Calibri"/>
        <family val="2"/>
        <scheme val="minor"/>
      </rPr>
      <t xml:space="preserve">Veerkracht van de Technologische Infrastructuur (PR.IR): </t>
    </r>
    <r>
      <rPr>
        <sz val="10"/>
        <color rgb="FF000000"/>
        <rFont val="Calibri"/>
        <family val="2"/>
        <scheme val="minor"/>
      </rPr>
      <t>Beveiligingsarchitecturen worden beheerd met behulp van de risicostrategie van de organisatie om de vertrouwelijkheid, integriteit en beschikbaarheid van assets en de veerkracht van de organisatie te beschermen</t>
    </r>
  </si>
  <si>
    <r>
      <rPr>
        <b/>
        <sz val="10"/>
        <color rgb="FF000000"/>
        <rFont val="Calibri"/>
        <family val="2"/>
        <scheme val="minor"/>
      </rPr>
      <t xml:space="preserve">PR.IR-01: </t>
    </r>
    <r>
      <rPr>
        <sz val="10"/>
        <color rgb="FF000000"/>
        <rFont val="Calibri"/>
        <family val="2"/>
        <scheme val="minor"/>
      </rPr>
      <t>Netwerken en omgevingen worden beschermd tegen ongeoorloofde logische toegang en gebruik</t>
    </r>
  </si>
  <si>
    <r>
      <rPr>
        <b/>
        <sz val="10"/>
        <color rgb="FFFFFFFF"/>
        <rFont val="Calibri"/>
        <family val="2"/>
      </rPr>
      <t>PR.IR-01.1:</t>
    </r>
    <r>
      <rPr>
        <sz val="10"/>
        <color rgb="FFFFFFFF"/>
        <rFont val="Calibri"/>
        <family val="2"/>
      </rPr>
      <t xml:space="preserve"> Firewalls moeten worden geïnstalleerd, geconfigureerd en actief onderhouden op alle netwerken die door de organisatie worden gebruikt om bescherming te bieden tegen ongeoorloofde toegang en cyberdreigingen.</t>
    </r>
  </si>
  <si>
    <r>
      <rPr>
        <b/>
        <sz val="10"/>
        <color rgb="FFFFFFFF"/>
        <rFont val="Calibri"/>
        <family val="2"/>
        <scheme val="minor"/>
      </rPr>
      <t xml:space="preserve">PR.IR-01.2: </t>
    </r>
    <r>
      <rPr>
        <sz val="10"/>
        <color rgb="FFFFFFFF"/>
        <rFont val="Calibri"/>
        <family val="2"/>
        <scheme val="minor"/>
      </rPr>
      <t>Om kritieke systemen te beschermen, moeten organisaties netwerksegmentatie en -scheiding toepassen, afgestemd op zones met verschillend vertrouwensniveau en de kriticiteit van systemen, zodat dreigingen zich niet kunnen verspreiden en strikte toegangscontrole wordt afgedwongen.</t>
    </r>
  </si>
  <si>
    <r>
      <rPr>
        <b/>
        <sz val="10"/>
        <color rgb="FFFFFFFF"/>
        <rFont val="Calibri"/>
        <family val="2"/>
      </rPr>
      <t>PR.IR-01.3:</t>
    </r>
    <r>
      <rPr>
        <sz val="10"/>
        <color rgb="FFFFFFFF"/>
        <rFont val="Calibri"/>
        <family val="2"/>
      </rPr>
      <t xml:space="preserve"> Om de operationele stabiliteit en veiligheid te waarborgen, moet de organisatie zonder uitzondering alle verbindingen tussen onderdelen van haar kritieke systemen identificeren, documenteren en beheersen.</t>
    </r>
  </si>
  <si>
    <r>
      <rPr>
        <b/>
        <sz val="10"/>
        <color rgb="FFFFFFFF"/>
        <rFont val="Calibri"/>
        <family val="2"/>
      </rPr>
      <t>PR.IR-01.4:</t>
    </r>
    <r>
      <rPr>
        <sz val="10"/>
        <color rgb="FFFFFFFF"/>
        <rFont val="Calibri"/>
        <family val="2"/>
      </rPr>
      <t xml:space="preserve"> De organisatie moet passende maatregelen nemen om communicatie te bewaken en te controleren aan externe en belangrijke interne grenzen van kritieke systemen, inclusief de verbindingen tussen IT- en OT-domeinen, om veilige en betrouwbare werking te garanderen.</t>
    </r>
  </si>
  <si>
    <r>
      <rPr>
        <b/>
        <sz val="10"/>
        <color rgb="FF000000"/>
        <rFont val="Calibri"/>
        <family val="2"/>
        <scheme val="minor"/>
      </rPr>
      <t xml:space="preserve">PR.IR-02: </t>
    </r>
    <r>
      <rPr>
        <sz val="10"/>
        <color rgb="FF000000"/>
        <rFont val="Calibri"/>
        <family val="2"/>
        <scheme val="minor"/>
      </rPr>
      <t>De technologische middelen van de organisatie worden beschermd tegen bedreigingen vanuit de omgeving</t>
    </r>
  </si>
  <si>
    <r>
      <rPr>
        <b/>
        <sz val="10"/>
        <color rgb="FF000000"/>
        <rFont val="Calibri"/>
        <family val="2"/>
        <scheme val="minor"/>
      </rPr>
      <t>PR.IR-02.1:</t>
    </r>
    <r>
      <rPr>
        <sz val="10"/>
        <color rgb="FF000000"/>
        <rFont val="Calibri"/>
        <family val="2"/>
        <scheme val="minor"/>
      </rPr>
      <t xml:space="preserve"> De organisatie moet beleid en procedures definiëren, implementeren en onderhouden met betrekking tot nood- en veiligheidssystemen, brandbeveiligingssystemen en omgevingscontroles voor haar kritieke systemen.</t>
    </r>
  </si>
  <si>
    <r>
      <rPr>
        <b/>
        <sz val="10"/>
        <color rgb="FF000000"/>
        <rFont val="Calibri"/>
        <family val="2"/>
        <scheme val="minor"/>
      </rPr>
      <t>PR.IR-04:</t>
    </r>
    <r>
      <rPr>
        <sz val="10"/>
        <color rgb="FF000000"/>
        <rFont val="Calibri"/>
        <family val="2"/>
        <scheme val="minor"/>
      </rPr>
      <t xml:space="preserve"> Voldoende middelencapaciteit om de beschikbaarheid te waarborgen</t>
    </r>
  </si>
  <si>
    <r>
      <rPr>
        <b/>
        <sz val="10"/>
        <color theme="0"/>
        <rFont val="Calibri"/>
        <family val="2"/>
        <scheme val="minor"/>
      </rPr>
      <t xml:space="preserve">PR.IR-04.1: </t>
    </r>
    <r>
      <rPr>
        <sz val="10"/>
        <color theme="0"/>
        <rFont val="Calibri"/>
        <family val="2"/>
        <scheme val="minor"/>
      </rPr>
      <t>Een adequate planning van de benodigde middelen moet ervoor zorgen dat de beschikbaarheid van de kritieke systemen van de organisatie voor informatieverwerking, netwerken, telecommunicatie en gegevensopslag gewaarborgd blijft.</t>
    </r>
  </si>
  <si>
    <r>
      <rPr>
        <b/>
        <sz val="10"/>
        <color rgb="FF000000"/>
        <rFont val="Calibri"/>
        <family val="2"/>
        <scheme val="minor"/>
      </rPr>
      <t xml:space="preserve">Continue Monitoring (DE.CM): </t>
    </r>
    <r>
      <rPr>
        <sz val="10"/>
        <color rgb="FF000000"/>
        <rFont val="Calibri"/>
        <family val="2"/>
        <scheme val="minor"/>
      </rPr>
      <t>Assets worden gemonitord om afwijkingen, indicatoren van compromittering en andere potentieel nadelige gebeurtenissen op te sporen.</t>
    </r>
  </si>
  <si>
    <r>
      <rPr>
        <b/>
        <sz val="10"/>
        <color rgb="FF000000"/>
        <rFont val="Calibri"/>
        <family val="2"/>
      </rPr>
      <t>DE.CM-01:</t>
    </r>
    <r>
      <rPr>
        <sz val="10"/>
        <color rgb="FF000000"/>
        <rFont val="Calibri"/>
        <family val="2"/>
      </rPr>
      <t xml:space="preserve"> Netwerken en netwerkdiensten worden gemonitord om potentieel ongunstige gebeurtenissen op te sporen</t>
    </r>
  </si>
  <si>
    <r>
      <rPr>
        <b/>
        <sz val="10"/>
        <color rgb="FF000000"/>
        <rFont val="Calibri"/>
        <family val="2"/>
      </rPr>
      <t>DE.CM-01.1:</t>
    </r>
    <r>
      <rPr>
        <sz val="10"/>
        <color rgb="FF000000"/>
        <rFont val="Calibri"/>
        <family val="2"/>
      </rPr>
      <t xml:space="preserve"> Firewalls moeten worden geïnstalleerd en beheerd op de grenzen van het netwerk, inclusief firewalls op eindpunten.	</t>
    </r>
  </si>
  <si>
    <r>
      <rPr>
        <b/>
        <sz val="10"/>
        <color rgb="FFFFFFFF"/>
        <rFont val="Calibri"/>
        <family val="2"/>
        <scheme val="minor"/>
      </rPr>
      <t xml:space="preserve">DE.CM-01.2: </t>
    </r>
    <r>
      <rPr>
        <sz val="10"/>
        <color rgb="FFFFFFFF"/>
        <rFont val="Calibri"/>
        <family val="2"/>
        <scheme val="minor"/>
      </rPr>
      <t>Anti-virus, -spyware- en andere anti-malwareprogramma's moeten worden geïnstalleerd en bijgewerkt.</t>
    </r>
  </si>
  <si>
    <r>
      <rPr>
        <b/>
        <sz val="10"/>
        <color rgb="FFFFFFFF"/>
        <rFont val="Calibri"/>
        <family val="2"/>
      </rPr>
      <t xml:space="preserve">DE.CM-01.3: </t>
    </r>
    <r>
      <rPr>
        <sz val="10"/>
        <color rgb="FFFFFFFF"/>
        <rFont val="Calibri"/>
        <family val="2"/>
      </rPr>
      <t xml:space="preserve">	De organisatie moet het ongeoorloofd gebruik van haar bedrijfskritieke systemen monitoren en identificeren door het detecteren van ongeautoriseerde lokale, netwerk- en externe verbindingen.</t>
    </r>
  </si>
  <si>
    <r>
      <rPr>
        <b/>
        <sz val="10"/>
        <color rgb="FF000000"/>
        <rFont val="Calibri"/>
        <family val="2"/>
        <scheme val="minor"/>
      </rPr>
      <t xml:space="preserve">DE.CM-02: </t>
    </r>
    <r>
      <rPr>
        <sz val="10"/>
        <color rgb="FF000000"/>
        <rFont val="Calibri"/>
        <family val="2"/>
        <scheme val="minor"/>
      </rPr>
      <t>De fysieke omgeving wordt gemonitord om potentieel ongewenste gebeurtenissen op te sporen</t>
    </r>
  </si>
  <si>
    <r>
      <rPr>
        <b/>
        <sz val="10"/>
        <color rgb="FF000000"/>
        <rFont val="Calibri"/>
        <family val="2"/>
      </rPr>
      <t>DE.CM-02.1:</t>
    </r>
    <r>
      <rPr>
        <sz val="10"/>
        <color rgb="FF000000"/>
        <rFont val="Calibri"/>
        <family val="2"/>
      </rPr>
      <t xml:space="preserve"> De fysieke omgeving moet worden bewaakt om potentieel ongewenste gebeurtenissen op te sporen.</t>
    </r>
  </si>
  <si>
    <r>
      <rPr>
        <b/>
        <sz val="10"/>
        <color rgb="FF000000"/>
        <rFont val="Calibri"/>
        <family val="2"/>
        <scheme val="minor"/>
      </rPr>
      <t xml:space="preserve">DE.CM-03: </t>
    </r>
    <r>
      <rPr>
        <sz val="10"/>
        <color rgb="FF000000"/>
        <rFont val="Calibri"/>
        <family val="2"/>
        <scheme val="minor"/>
      </rPr>
      <t>De activiteiten van het personeel en het gebruik van technologie worden gemonitord om potentieel ongewenste gebeurtenissen op te sporen</t>
    </r>
  </si>
  <si>
    <r>
      <rPr>
        <b/>
        <sz val="10"/>
        <color rgb="FF000000"/>
        <rFont val="Calibri"/>
        <family val="2"/>
      </rPr>
      <t>DE.CM-03.1:</t>
    </r>
    <r>
      <rPr>
        <sz val="10"/>
        <color rgb="FF000000"/>
        <rFont val="Calibri"/>
        <family val="2"/>
      </rPr>
      <t xml:space="preserve"> Er moeten tools voor eindpunt- en netwerkbeveiliging worden geïmplementeerd om het gedrag van eindgebruikers te monitoren op gevaarlijke activiteiten.</t>
    </r>
  </si>
  <si>
    <r>
      <rPr>
        <b/>
        <sz val="10"/>
        <color rgb="FF000000"/>
        <rFont val="Calibri"/>
        <family val="2"/>
        <scheme val="minor"/>
      </rPr>
      <t xml:space="preserve">DE.CM-03.2: </t>
    </r>
    <r>
      <rPr>
        <sz val="10"/>
        <color rgb="FF000000"/>
        <rFont val="Calibri"/>
        <family val="2"/>
        <scheme val="minor"/>
      </rPr>
      <t xml:space="preserve">Eindpunt- en netwerkbeveiligingstools die het gedrag van eindgebruikers monitoren op gevaarlijke activiteiten moeten worden beheerd.	</t>
    </r>
  </si>
  <si>
    <r>
      <rPr>
        <b/>
        <sz val="10"/>
        <color rgb="FF000000"/>
        <rFont val="Calibri"/>
        <family val="2"/>
        <scheme val="minor"/>
      </rPr>
      <t xml:space="preserve">DE.CM-06: </t>
    </r>
    <r>
      <rPr>
        <sz val="10"/>
        <color rgb="FF000000"/>
        <rFont val="Calibri"/>
        <family val="2"/>
        <scheme val="minor"/>
      </rPr>
      <t>Activiteiten en diensten van externe dienstverleners worden gemonitord om potentieel ongewenste gebeurtenissen op te sporen</t>
    </r>
  </si>
  <si>
    <r>
      <rPr>
        <b/>
        <sz val="10"/>
        <color rgb="FF000000"/>
        <rFont val="Calibri"/>
        <family val="2"/>
      </rPr>
      <t>DE.CM-06.1:</t>
    </r>
    <r>
      <rPr>
        <sz val="10"/>
        <color rgb="FF000000"/>
        <rFont val="Calibri"/>
        <family val="2"/>
      </rPr>
      <t xml:space="preserve"> De activiteiten en diensten van externe dienstverleners moeten worden beveiligd en gemonitord om potentieel ongewenste gebeurtenissen op te sporen.
</t>
    </r>
  </si>
  <si>
    <r>
      <rPr>
        <b/>
        <sz val="10"/>
        <color rgb="FF000000"/>
        <rFont val="Calibri"/>
        <family val="2"/>
      </rPr>
      <t>DE.CM-06.2:</t>
    </r>
    <r>
      <rPr>
        <sz val="10"/>
        <color rgb="FF000000"/>
        <rFont val="Calibri"/>
        <family val="2"/>
      </rPr>
      <t xml:space="preserve"> De naleving door externe dienstverleners van personeels­beveiligingsbeleid, procedures en contractuele beveiligingseisen moet worden gemonitord in verhouding tot hun cyberbeveiligingsrisico’s.</t>
    </r>
  </si>
  <si>
    <r>
      <rPr>
        <b/>
        <sz val="10"/>
        <color rgb="FF000000"/>
        <rFont val="Calibri"/>
        <family val="2"/>
      </rPr>
      <t>DE.CM-09:</t>
    </r>
    <r>
      <rPr>
        <sz val="10"/>
        <color rgb="FF000000"/>
        <rFont val="Calibri"/>
        <family val="2"/>
      </rPr>
      <t xml:space="preserve"> Computerhardware en -software, runtime-omgevingen en hun gegevens worden gemonitord om potentieel ongewenste gebeurtenissen op te sporen</t>
    </r>
  </si>
  <si>
    <r>
      <rPr>
        <b/>
        <sz val="10"/>
        <color rgb="FF000000"/>
        <rFont val="Calibri"/>
        <family val="2"/>
      </rPr>
      <t>DE.CM-09.1:</t>
    </r>
    <r>
      <rPr>
        <sz val="10"/>
        <color rgb="FF000000"/>
        <rFont val="Calibri"/>
        <family val="2"/>
      </rPr>
      <t xml:space="preserve"> De organisatie moet computerhardware, software, runtime-omgevingen en hun gegevens monitoren om potentieel ongewenste gebeurtenissen op te sporen.
</t>
    </r>
  </si>
  <si>
    <r>
      <rPr>
        <b/>
        <sz val="10"/>
        <color rgb="FF000000"/>
        <rFont val="Calibri"/>
        <family val="2"/>
        <scheme val="minor"/>
      </rPr>
      <t xml:space="preserve">Analyse van Ongewenste Gebeurtenissen (DE.AE): </t>
    </r>
    <r>
      <rPr>
        <sz val="10"/>
        <color rgb="FF000000"/>
        <rFont val="Calibri"/>
        <family val="2"/>
        <scheme val="minor"/>
      </rPr>
      <t>Afwijkingen, indicatoren van compromittering en andere potentieel ongewenste gebeurtenissen worden geanalyseerd om de gebeurtenissen te karakteriseren en cyberbeveiligingsincidenten op te sporen.</t>
    </r>
  </si>
  <si>
    <r>
      <rPr>
        <b/>
        <sz val="10"/>
        <color rgb="FF000000"/>
        <rFont val="Calibri"/>
        <family val="2"/>
        <scheme val="minor"/>
      </rPr>
      <t xml:space="preserve">DE.AE-02: </t>
    </r>
    <r>
      <rPr>
        <sz val="10"/>
        <color rgb="FF000000"/>
        <rFont val="Calibri"/>
        <family val="2"/>
        <scheme val="minor"/>
      </rPr>
      <t>Potentieel ongewenste gebeurtenissen worden geanalyseerd om meer inzicht te krijgen in de bijbehorende activiteiten</t>
    </r>
  </si>
  <si>
    <r>
      <rPr>
        <b/>
        <sz val="10"/>
        <color rgb="FF000000"/>
        <rFont val="Calibri"/>
        <family val="2"/>
      </rPr>
      <t xml:space="preserve">DE.AE-02.1: </t>
    </r>
    <r>
      <rPr>
        <sz val="10"/>
        <color rgb="FF000000"/>
        <rFont val="Calibri"/>
        <family val="2"/>
      </rPr>
      <t>Cybersecurity- en informatiebeveiligingsgebeurtenissen moeten worden beoordeeld en geanalyseerd om potentiële aanvalsdoelen en -methoden te identificeren, in overeenstemming met de toepasselijke wetten, voorschriften, normen en beleidsregels.</t>
    </r>
  </si>
  <si>
    <r>
      <rPr>
        <b/>
        <sz val="10"/>
        <color rgb="FF000000"/>
        <rFont val="Calibri"/>
        <family val="2"/>
        <scheme val="minor"/>
      </rPr>
      <t xml:space="preserve">DE.AE-03: </t>
    </r>
    <r>
      <rPr>
        <sz val="10"/>
        <color rgb="FF000000"/>
        <rFont val="Calibri"/>
        <family val="2"/>
        <scheme val="minor"/>
      </rPr>
      <t>Informatie wordt gecorreleerd vanuit meerdere bronnen</t>
    </r>
  </si>
  <si>
    <r>
      <rPr>
        <b/>
        <sz val="10"/>
        <color rgb="FFFFFFFF"/>
        <rFont val="Calibri"/>
        <family val="2"/>
        <scheme val="minor"/>
      </rPr>
      <t xml:space="preserve">DE.AE-03.1: </t>
    </r>
    <r>
      <rPr>
        <sz val="10"/>
        <color rgb="FFFFFFFF"/>
        <rFont val="Calibri"/>
        <family val="2"/>
        <scheme val="minor"/>
      </rPr>
      <t>De logfunctionaliteit van beschermings- en detectietools moet worden ingeschakeld. Logbestanden moeten worden geback-upt, gedurende een vooraf bepaalde periode bewaard en regelmatig gecontroleerd om ongebruikelijke of mogelijk schadelijke activiteiten te identificeren.</t>
    </r>
  </si>
  <si>
    <r>
      <rPr>
        <b/>
        <sz val="10"/>
        <color rgb="FF000000"/>
        <rFont val="Calibri"/>
        <family val="2"/>
        <scheme val="minor"/>
      </rPr>
      <t xml:space="preserve">DE.AE-03.2: </t>
    </r>
    <r>
      <rPr>
        <sz val="10"/>
        <color rgb="FF000000"/>
        <rFont val="Calibri"/>
        <family val="2"/>
        <scheme val="minor"/>
      </rPr>
      <t>De organisatie moet ervoor zorgen dat gebeurtenisgegevens van kritieke systemen worden verzameld en gecombineerd met informatie uit meerdere relevante bronnen.</t>
    </r>
  </si>
  <si>
    <r>
      <rPr>
        <b/>
        <sz val="10"/>
        <color rgb="FF000000"/>
        <rFont val="Calibri"/>
        <family val="2"/>
        <scheme val="minor"/>
      </rPr>
      <t xml:space="preserve">DE.AE-06: </t>
    </r>
    <r>
      <rPr>
        <sz val="10"/>
        <color rgb="FF000000"/>
        <rFont val="Calibri"/>
        <family val="2"/>
        <scheme val="minor"/>
      </rPr>
      <t>Informatie over ongewenste gebeurtenissen wordt verstrekt aan bevoegd personeel en tools</t>
    </r>
  </si>
  <si>
    <r>
      <rPr>
        <b/>
        <sz val="10"/>
        <color rgb="FF000000"/>
        <rFont val="Calibri"/>
        <family val="2"/>
      </rPr>
      <t xml:space="preserve">DE.AE-06.1: </t>
    </r>
    <r>
      <rPr>
        <sz val="10"/>
        <color rgb="FF000000"/>
        <rFont val="Calibri"/>
        <family val="2"/>
      </rPr>
      <t>Informatie over ongewenste gebeurtenissen moet onmiddellijk worden doorgegeven aan bevoegde medewerkers en systemen, zodat tijdige detectie, onderzoek en reactie mogelijk zijn.</t>
    </r>
  </si>
  <si>
    <r>
      <rPr>
        <b/>
        <sz val="10"/>
        <color rgb="FF000000"/>
        <rFont val="Calibri"/>
        <family val="2"/>
        <scheme val="minor"/>
      </rPr>
      <t xml:space="preserve">DE.AE-08: </t>
    </r>
    <r>
      <rPr>
        <sz val="10"/>
        <color rgb="FF000000"/>
        <rFont val="Calibri"/>
        <family val="2"/>
        <scheme val="minor"/>
      </rPr>
      <t>Incidenten worden gemeld wanneer ongewenste gebeurtenissen voldoen aan de gedefinieerde incidentcriteria</t>
    </r>
  </si>
  <si>
    <r>
      <rPr>
        <b/>
        <sz val="10"/>
        <color rgb="FF000000"/>
        <rFont val="Calibri"/>
        <family val="2"/>
      </rPr>
      <t xml:space="preserve">DE.AE-08.1: </t>
    </r>
    <r>
      <rPr>
        <sz val="10"/>
        <color rgb="FF000000"/>
        <rFont val="Calibri"/>
        <family val="2"/>
      </rPr>
      <t>Incidenten moeten worden gemeld wanneer ongewenste gebeurtenissen voldoen aan de gedefinieerde en gedocumenteerde incidentcriteria.</t>
    </r>
  </si>
  <si>
    <r>
      <rPr>
        <b/>
        <sz val="10"/>
        <color rgb="FF000000"/>
        <rFont val="Calibri"/>
        <family val="2"/>
      </rPr>
      <t>Incidentbeheer (RS.MA):</t>
    </r>
    <r>
      <rPr>
        <sz val="10"/>
        <color rgb="FF000000"/>
        <rFont val="Calibri"/>
        <family val="2"/>
      </rPr>
      <t xml:space="preserve"> Reacties op gedetecteerde cyberbeveiligingsincidenten worden beheerd</t>
    </r>
  </si>
  <si>
    <r>
      <rPr>
        <b/>
        <sz val="10"/>
        <color rgb="FF000000"/>
        <rFont val="Calibri"/>
        <family val="2"/>
        <scheme val="minor"/>
      </rPr>
      <t xml:space="preserve">RS.MA-01: </t>
    </r>
    <r>
      <rPr>
        <sz val="10"/>
        <color rgb="FF000000"/>
        <rFont val="Calibri"/>
        <family val="2"/>
        <scheme val="minor"/>
      </rPr>
      <t>Het incidentresponsplan wordt uitgevoerd in samenwerking met relevante derde partijen zodra een incident is gemeld</t>
    </r>
  </si>
  <si>
    <r>
      <rPr>
        <b/>
        <sz val="10"/>
        <color rgb="FF000000"/>
        <rFont val="Calibri"/>
        <family val="2"/>
      </rPr>
      <t>RS.MA-01.1:</t>
    </r>
    <r>
      <rPr>
        <sz val="10"/>
        <color rgb="FF000000"/>
        <rFont val="Calibri"/>
        <family val="2"/>
      </rPr>
      <t xml:space="preserve"> Het incidentresponsplan van de organisatie moet tijdens of na een cyberbeveiligingsincident dat de kritieke systemen treft, worden uitgevoerd en duidelijke rollen, verantwoordelijkheden en bevoegdheden bevatten.</t>
    </r>
  </si>
  <si>
    <r>
      <rPr>
        <b/>
        <sz val="10"/>
        <color rgb="FF000000"/>
        <rFont val="Calibri"/>
        <family val="2"/>
      </rPr>
      <t>RS.MA-01.2:</t>
    </r>
    <r>
      <rPr>
        <sz val="10"/>
        <color rgb="FF000000"/>
        <rFont val="Calibri"/>
        <family val="2"/>
      </rPr>
      <t xml:space="preserve"> De organisatie moet de respons op informatie-/cyberbeveiligingsincidenten coördineren met alle vooraf gedefinieerde belanghebbenden.</t>
    </r>
  </si>
  <si>
    <r>
      <rPr>
        <b/>
        <sz val="10"/>
        <color rgb="FF000000"/>
        <rFont val="Calibri"/>
        <family val="2"/>
      </rPr>
      <t>RS.MA-02:</t>
    </r>
    <r>
      <rPr>
        <sz val="10"/>
        <color rgb="FF000000"/>
        <rFont val="Calibri"/>
        <family val="2"/>
      </rPr>
      <t xml:space="preserve"> Incidentrapporten worden gesorteerd en gevalideerd</t>
    </r>
  </si>
  <si>
    <r>
      <rPr>
        <b/>
        <sz val="10"/>
        <color rgb="FF000000"/>
        <rFont val="Calibri"/>
        <family val="2"/>
      </rPr>
      <t>RS.MA-02.1:</t>
    </r>
    <r>
      <rPr>
        <sz val="10"/>
        <color rgb="FF000000"/>
        <rFont val="Calibri"/>
        <family val="2"/>
      </rPr>
      <t xml:space="preserve"> Rapporten over informatie- / cyberbeveiligingsincidenten moeten worden geprioriteerd en gevalideerd volgens de incidentresponsprocedures van de organisatie.</t>
    </r>
  </si>
  <si>
    <r>
      <rPr>
        <b/>
        <sz val="10"/>
        <color rgb="FF000000"/>
        <rFont val="Calibri"/>
        <family val="2"/>
      </rPr>
      <t>RS.MA-03:</t>
    </r>
    <r>
      <rPr>
        <sz val="10"/>
        <color rgb="FF000000"/>
        <rFont val="Calibri"/>
        <family val="2"/>
      </rPr>
      <t xml:space="preserve"> Incidenten worden gecategoriseerd en geprioriteerd</t>
    </r>
  </si>
  <si>
    <r>
      <rPr>
        <b/>
        <sz val="10"/>
        <color rgb="FF000000"/>
        <rFont val="Calibri"/>
        <family val="2"/>
      </rPr>
      <t>RS.MA-03.1:</t>
    </r>
    <r>
      <rPr>
        <sz val="10"/>
        <color rgb="FF000000"/>
        <rFont val="Calibri"/>
        <family val="2"/>
      </rPr>
      <t xml:space="preserve"> Informatie-/cyberbeveiligingsincidenten moeten worden gecategoriseerd, geprioriteerd en geëscaleerd zoals bepaald in het incidentresponsplan.</t>
    </r>
  </si>
  <si>
    <r>
      <rPr>
        <b/>
        <sz val="10"/>
        <color rgb="FF000000"/>
        <rFont val="Calibri"/>
        <family val="2"/>
      </rPr>
      <t>RS.MA-05:</t>
    </r>
    <r>
      <rPr>
        <sz val="10"/>
        <color rgb="FF000000"/>
        <rFont val="Calibri"/>
        <family val="2"/>
      </rPr>
      <t xml:space="preserve"> De criteria voor het starten van incidentherstel worden toegepast</t>
    </r>
  </si>
  <si>
    <r>
      <rPr>
        <b/>
        <sz val="10"/>
        <color rgb="FF000000"/>
        <rFont val="Calibri"/>
        <family val="2"/>
      </rPr>
      <t>RS.MA-05.1:</t>
    </r>
    <r>
      <rPr>
        <sz val="10"/>
        <color rgb="FF000000"/>
        <rFont val="Calibri"/>
        <family val="2"/>
      </rPr>
      <t xml:space="preserve"> Er moeten duidelijke criteria worden gedefinieerd en toegepast om te bepalen wanneer incidentherstelprocessen moeten worden gestart.
</t>
    </r>
  </si>
  <si>
    <r>
      <rPr>
        <b/>
        <sz val="10"/>
        <color rgb="FF000000"/>
        <rFont val="Calibri"/>
        <family val="2"/>
        <scheme val="minor"/>
      </rPr>
      <t xml:space="preserve">Incidentresponsrapportage en -Communicatie (RS.CO): </t>
    </r>
    <r>
      <rPr>
        <sz val="10"/>
        <color rgb="FF000000"/>
        <rFont val="Calibri"/>
        <family val="2"/>
        <scheme val="minor"/>
      </rPr>
      <t>Responsactiviteiten worden gecoördineerd met interne en externe belanghebbenden, zoals vereist door wetten, voorschriften of beleid.</t>
    </r>
  </si>
  <si>
    <r>
      <rPr>
        <b/>
        <sz val="10"/>
        <color rgb="FF000000"/>
        <rFont val="Calibri"/>
        <family val="2"/>
      </rPr>
      <t>RS.CO-02:</t>
    </r>
    <r>
      <rPr>
        <sz val="10"/>
        <color rgb="FF000000"/>
        <rFont val="Calibri"/>
        <family val="2"/>
      </rPr>
      <t xml:space="preserve"> Interne en externe belanghebbenden worden op de hoogte gebracht van incidenten</t>
    </r>
  </si>
  <si>
    <r>
      <rPr>
        <b/>
        <sz val="10"/>
        <color rgb="FF000000"/>
        <rFont val="Calibri"/>
        <family val="2"/>
        <scheme val="minor"/>
      </rPr>
      <t xml:space="preserve">RS.CO-02.1: </t>
    </r>
    <r>
      <rPr>
        <sz val="10"/>
        <color rgb="FF000000"/>
        <rFont val="Calibri"/>
        <family val="2"/>
        <scheme val="minor"/>
      </rPr>
      <t>Informatie over cyberbeveiligingsincidenten moet aan medewerkers worden gecommuniceerd op een duidelijke en gemakkelijk te begrijpen manier.</t>
    </r>
  </si>
  <si>
    <r>
      <rPr>
        <b/>
        <sz val="10"/>
        <color rgb="FFFFFFFF"/>
        <rFont val="Calibri"/>
        <family val="2"/>
        <scheme val="minor"/>
      </rPr>
      <t>RS.CO-02.2:</t>
    </r>
    <r>
      <rPr>
        <sz val="10"/>
        <color rgb="FFFFFFFF"/>
        <rFont val="Calibri"/>
        <family val="2"/>
        <scheme val="minor"/>
      </rPr>
      <t xml:space="preserve"> Cyberbeveiligingsincidenten moeten binnen de in het incidentresponsplan vastgestelde termijnen worden gedeeld met relevante externe belanghebbenden, met inbegrip van het melden van belangrijke incidenten aan de bevoegde autoriteiten zoals wettelijk vereist.</t>
    </r>
  </si>
  <si>
    <r>
      <rPr>
        <b/>
        <sz val="10"/>
        <color rgb="FF000000"/>
        <rFont val="Calibri"/>
        <family val="2"/>
        <scheme val="minor"/>
      </rPr>
      <t xml:space="preserve">Incidentbeperking (RS.MI): </t>
    </r>
    <r>
      <rPr>
        <sz val="10"/>
        <color rgb="FF000000"/>
        <rFont val="Calibri"/>
        <family val="2"/>
        <scheme val="minor"/>
      </rPr>
      <t>Er worden activiteiten uitgevoerd om uitbreiding van een incident te voorkomen en de gevolgen ervan te beperken.</t>
    </r>
  </si>
  <si>
    <r>
      <rPr>
        <b/>
        <sz val="10"/>
        <color rgb="FF000000"/>
        <rFont val="Calibri"/>
        <family val="2"/>
      </rPr>
      <t xml:space="preserve">RS.MI-01: </t>
    </r>
    <r>
      <rPr>
        <sz val="10"/>
        <color rgb="FF000000"/>
        <rFont val="Calibri"/>
        <family val="2"/>
      </rPr>
      <t>Incidenten worden beheerst</t>
    </r>
  </si>
  <si>
    <r>
      <rPr>
        <b/>
        <sz val="10"/>
        <color rgb="FF000000"/>
        <rFont val="Calibri"/>
        <family val="2"/>
        <scheme val="minor"/>
      </rPr>
      <t xml:space="preserve">RS.MI-01.1: </t>
    </r>
    <r>
      <rPr>
        <sz val="10"/>
        <color rgb="FF000000"/>
        <rFont val="Calibri"/>
        <family val="2"/>
        <scheme val="minor"/>
      </rPr>
      <t>Cyberbeveiligingsincidenten moeten worden ingedamd en verholpen. Elke beslissing om bepaalde cyberbeveiligingsrisico’s te aanvaarden en te behouden, moet formeel worden gedocumenteerd.</t>
    </r>
  </si>
  <si>
    <r>
      <rPr>
        <b/>
        <sz val="10"/>
        <color rgb="FFFFFFFF"/>
        <rFont val="Calibri"/>
        <family val="2"/>
        <scheme val="minor"/>
      </rPr>
      <t xml:space="preserve">RS.MI-01.2: </t>
    </r>
    <r>
      <rPr>
        <sz val="10"/>
        <color rgb="FFFFFFFF"/>
        <rFont val="Calibri"/>
        <family val="2"/>
        <scheme val="minor"/>
      </rPr>
      <t>De organisatie moet ongeautoriseerde toegang of datalekken detecteren en passende maatregelen nemen om deze te beperken, waaronder het monitoren van kritieke systemen aan externe grenzen en op belangrijke interne punten.</t>
    </r>
  </si>
  <si>
    <r>
      <rPr>
        <b/>
        <sz val="10"/>
        <color rgb="FF000000"/>
        <rFont val="Calibri"/>
        <family val="2"/>
        <scheme val="minor"/>
      </rPr>
      <t xml:space="preserve">Uitvoering van het Incidentherstelplan (RC.RP): </t>
    </r>
    <r>
      <rPr>
        <sz val="10"/>
        <color rgb="FF000000"/>
        <rFont val="Calibri"/>
        <family val="2"/>
        <scheme val="minor"/>
      </rPr>
      <t>Herstelwerkzaamheden worden uitgevoerd om de operationele beschikbaarheid van systemen en diensten die door cyberbeveiligingsincidenten zijn getroffen, te waarborgen.</t>
    </r>
  </si>
  <si>
    <r>
      <rPr>
        <b/>
        <sz val="10"/>
        <color rgb="FF000000"/>
        <rFont val="Calibri"/>
        <family val="2"/>
        <scheme val="minor"/>
      </rPr>
      <t xml:space="preserve">RC.RP-01: </t>
    </r>
    <r>
      <rPr>
        <sz val="10"/>
        <color rgb="FF000000"/>
        <rFont val="Calibri"/>
        <family val="2"/>
        <scheme val="minor"/>
      </rPr>
      <t>Het herstelgedeelte van het incidentresponsplan wordt uitgevoerd zodra het incidentresponsproces is gestart</t>
    </r>
  </si>
  <si>
    <r>
      <rPr>
        <b/>
        <sz val="10"/>
        <color rgb="FF000000"/>
        <rFont val="Calibri"/>
        <family val="2"/>
        <scheme val="minor"/>
      </rPr>
      <t xml:space="preserve">RC.RP-01.1: </t>
    </r>
    <r>
      <rPr>
        <sz val="10"/>
        <color rgb="FF000000"/>
        <rFont val="Calibri"/>
        <family val="2"/>
        <scheme val="minor"/>
      </rPr>
      <t xml:space="preserve">Er moet een herstelproces voor rampen en informatie-/cyberbeveiligingsincidenten worden ontwikkeld en uitgevoerd.
</t>
    </r>
  </si>
  <si>
    <r>
      <rPr>
        <b/>
        <sz val="10"/>
        <color rgb="FF000000"/>
        <rFont val="Calibri"/>
        <family val="2"/>
        <scheme val="minor"/>
      </rPr>
      <t xml:space="preserve">RC.RP-05: </t>
    </r>
    <r>
      <rPr>
        <sz val="10"/>
        <color rgb="FF000000"/>
        <rFont val="Calibri"/>
        <family val="2"/>
        <scheme val="minor"/>
      </rPr>
      <t>De integriteit van herstelde assets wordt gecontroleerd, systemen en diensten worden hersteld en de normale bedrijfsstatus wordt bevestigd</t>
    </r>
  </si>
  <si>
    <r>
      <rPr>
        <b/>
        <sz val="10"/>
        <color rgb="FF000000"/>
        <rFont val="Calibri"/>
        <family val="2"/>
        <scheme val="minor"/>
      </rPr>
      <t>RC.RP-05.1:</t>
    </r>
    <r>
      <rPr>
        <sz val="10"/>
        <color rgb="FF000000"/>
        <rFont val="Calibri"/>
        <family val="2"/>
        <scheme val="minor"/>
      </rPr>
      <t xml:space="preserve"> De integriteit van herstelde systemen en assets moet worden gecontroleerd voordat ze opnieuw in gebruik worden genomen. Systemen en diensten moeten volledig worden hersteld en de normale werking moet worden bevestigd.
</t>
    </r>
  </si>
  <si>
    <r>
      <rPr>
        <b/>
        <sz val="10"/>
        <color rgb="FF000000"/>
        <rFont val="Calibri"/>
        <family val="2"/>
      </rPr>
      <t>RC.RP-06:</t>
    </r>
    <r>
      <rPr>
        <sz val="10"/>
        <color rgb="FF000000"/>
        <rFont val="Calibri"/>
        <family val="2"/>
      </rPr>
      <t xml:space="preserve"> Het einde van het herstel na een incident wordt vastgesteld op basis van criteria en de documentatie met betrekking tot het incident wordt voltooid</t>
    </r>
  </si>
  <si>
    <r>
      <rPr>
        <b/>
        <sz val="10"/>
        <color rgb="FF000000"/>
        <rFont val="Calibri"/>
        <family val="2"/>
      </rPr>
      <t>RC.RP-06.1:</t>
    </r>
    <r>
      <rPr>
        <sz val="10"/>
        <color rgb="FF000000"/>
        <rFont val="Calibri"/>
        <family val="2"/>
      </rPr>
      <t xml:space="preserve"> Het einde van het herstelproces na een incident moet formeel worden vastgesteld op basis van vooraf gedefinieerde criteria, en alle incident gerelateerde documentatie moet worden afgerond en gecontroleerd.</t>
    </r>
  </si>
  <si>
    <r>
      <rPr>
        <b/>
        <sz val="10"/>
        <color rgb="FF000000"/>
        <rFont val="Calibri"/>
        <family val="2"/>
        <scheme val="minor"/>
      </rPr>
      <t xml:space="preserve">Communicatie over Incidentherstel (RC.CO): </t>
    </r>
    <r>
      <rPr>
        <sz val="10"/>
        <color rgb="FF000000"/>
        <rFont val="Calibri"/>
        <family val="2"/>
        <scheme val="minor"/>
      </rPr>
      <t>Herstelactiviteiten worden gecoördineerd met interne en externe partijen</t>
    </r>
  </si>
  <si>
    <r>
      <rPr>
        <b/>
        <sz val="10"/>
        <color rgb="FF000000"/>
        <rFont val="Calibri"/>
        <family val="2"/>
      </rPr>
      <t>RC.CO-03:</t>
    </r>
    <r>
      <rPr>
        <sz val="10"/>
        <color rgb="FF000000"/>
        <rFont val="Calibri"/>
        <family val="2"/>
      </rPr>
      <t xml:space="preserve"> Herstelactiviteiten en voortgang bij het herstellen van operationele capaciteiten worden gecommuniceerd aan aangewezen interne en externe belanghebbenden</t>
    </r>
  </si>
  <si>
    <r>
      <rPr>
        <b/>
        <sz val="10"/>
        <color rgb="FFFFFFFF"/>
        <rFont val="Calibri"/>
        <family val="2"/>
      </rPr>
      <t>RC.CO-03.1:</t>
    </r>
    <r>
      <rPr>
        <sz val="10"/>
        <color rgb="FFFFFFFF"/>
        <rFont val="Calibri"/>
        <family val="2"/>
      </rPr>
      <t xml:space="preserve"> Herstelactiviteiten en voortgang bij het herstellen van operationele capaciteiten worden gecommuniceerd aan de aangewezen interne en externe belanghebbenden in overeenstemming met de vastgestelde communicatieprocedures.
</t>
    </r>
  </si>
  <si>
    <r>
      <rPr>
        <b/>
        <sz val="10"/>
        <color rgb="FF000000"/>
        <rFont val="Calibri"/>
        <family val="2"/>
        <scheme val="minor"/>
      </rPr>
      <t xml:space="preserve">RC.CO-04: </t>
    </r>
    <r>
      <rPr>
        <sz val="10"/>
        <color rgb="FF000000"/>
        <rFont val="Calibri"/>
        <family val="2"/>
        <scheme val="minor"/>
      </rPr>
      <t>Openbare updates over het herstel na een incident worden gedeeld via goedgekeurde methoden en berichten</t>
    </r>
  </si>
  <si>
    <r>
      <rPr>
        <b/>
        <sz val="10"/>
        <color rgb="FF000000"/>
        <rFont val="Calibri"/>
        <family val="2"/>
        <scheme val="minor"/>
      </rPr>
      <t>RC.CO-04.1:</t>
    </r>
    <r>
      <rPr>
        <sz val="10"/>
        <color rgb="FF000000"/>
        <rFont val="Calibri"/>
        <family val="2"/>
        <scheme val="minor"/>
      </rPr>
      <t xml:space="preserve"> Publieke updates over het herstel na een incident moeten worden gedeeld via goedgekeurde communicatiemethoden en boodschappen, in overeenstemming met de vastgestelde procedures.</t>
    </r>
  </si>
  <si>
    <t>CyberFundamentals Categoriën</t>
  </si>
  <si>
    <t xml:space="preserve">Categorie
Maturiteitsscore </t>
  </si>
  <si>
    <t>Documentatie
 Maturiteitsscore</t>
  </si>
  <si>
    <t xml:space="preserve">Implementatie
Maturiteitsscore </t>
  </si>
  <si>
    <t>Beoogd totaal maturiteitsniveau</t>
  </si>
  <si>
    <t>Totaal maturiteitsniveau</t>
  </si>
  <si>
    <t>CyFun®2025</t>
  </si>
  <si>
    <t>BEHEREN</t>
  </si>
  <si>
    <t>Organisatorische Context (GV.OC)</t>
  </si>
  <si>
    <t>Risicobeheerstrategie (GV.RM)</t>
  </si>
  <si>
    <r>
      <t xml:space="preserve">TLP: </t>
    </r>
    <r>
      <rPr>
        <b/>
        <sz val="18"/>
        <color rgb="FFFFC000"/>
        <rFont val="Calibri"/>
        <family val="2"/>
        <scheme val="minor"/>
      </rPr>
      <t>AMBER</t>
    </r>
  </si>
  <si>
    <t>Rollen, Verantwoordelijkheden en Bevoegdheden (GV.RR)</t>
  </si>
  <si>
    <t>Beleid (GV.PO)</t>
  </si>
  <si>
    <t>Risicobeheer voor Cyberbeveiliging in de Toeleveringsketen (GV.SC)</t>
  </si>
  <si>
    <t>CyberFundamentals Self-Assesment Tool version:</t>
  </si>
  <si>
    <t>IDENTIFICEREN</t>
  </si>
  <si>
    <t>Beheer van Bedrijfsmiddelen (ID.AM)</t>
  </si>
  <si>
    <t>Risicobeoordeling (ID.RA)</t>
  </si>
  <si>
    <t>Verbetering (ID.IM)</t>
  </si>
  <si>
    <t>BESCHERMEN</t>
  </si>
  <si>
    <t>Identiteitsbeheer, Authenticatie en Toegangscontrole (PR.AA)</t>
  </si>
  <si>
    <t>Bewustwording en Opleiding (PR.AT)</t>
  </si>
  <si>
    <t>Gegevensbeveiliging (PR.DS)</t>
  </si>
  <si>
    <t>Platformbeveiliging (PR.PS)</t>
  </si>
  <si>
    <t>Veerkracht van de Technologische Infrastructuur (PR.IR)</t>
  </si>
  <si>
    <t>DETECTEREN</t>
  </si>
  <si>
    <t>Continue Monitoring (DE.CM)</t>
  </si>
  <si>
    <t>Analyse van Ongewenste Gebeurtenissen (DE.AE)</t>
  </si>
  <si>
    <t>REAGEREN</t>
  </si>
  <si>
    <t>Incidentbeheer (RS.MA)</t>
  </si>
  <si>
    <t>Incidentresponsrapportage en -Communicatie (RS.CO)</t>
  </si>
  <si>
    <t>Incidentbeperking (RS.MI)</t>
  </si>
  <si>
    <t>HERSTELLEN</t>
  </si>
  <si>
    <t>Uitvoering van het Incidentherstelplan (RC.RP)</t>
  </si>
  <si>
    <t>Communicatie over Incidentherstel (RC.CO)</t>
  </si>
  <si>
    <t>KERNMAATREGELEN</t>
  </si>
  <si>
    <t xml:space="preserve">Beoogde maturiteitsscore </t>
  </si>
  <si>
    <t xml:space="preserve">KM 
maturiteitsscore </t>
  </si>
  <si>
    <t xml:space="preserve">Documentatie maturiteitsscore </t>
  </si>
  <si>
    <t xml:space="preserve">Implementatie maturiteitsscore </t>
  </si>
  <si>
    <t xml:space="preserve">Documentatie
maturiteitsscore </t>
  </si>
  <si>
    <t xml:space="preserve">Implementatie
maturiteitsscore </t>
  </si>
  <si>
    <t>ID.AM-08.2</t>
  </si>
  <si>
    <t xml:space="preserve">Patches en beveiligingsupdates voor besturingssystemen en kritieke systeemcomponenten moeten worden geïnstalleerd. </t>
  </si>
  <si>
    <t xml:space="preserve">GV.RR-02.1 </t>
  </si>
  <si>
    <t>De rollen, verantwoordelijkheden en bevoegdheden op het gebied van informatie- en cyberbeveiliging voor medewerkers, leveranciers, klanten en partners moeten worden vastgelegd, regelmatig beoordeeld en goedgekeurd, actueel gehouden, duidelijk gecommuniceerd en zowel intern als extern afgestemd.</t>
  </si>
  <si>
    <t>PR.AA-01.1</t>
  </si>
  <si>
    <t xml:space="preserve">Identiteiten en authenticatiemiddelen voor geautoriseerde gebruikers, diensten en hardware moeten worden beheerd.  </t>
  </si>
  <si>
    <t>ID.RA-08.1</t>
  </si>
  <si>
    <t>De organisatie moet een kwetsbaarheidsbeheerplan opstellen en implementeren om alle soorten kwetsbaarheden te identificeren, analyseren, beoordelen, mitigeren en communiceren, onder meer in de vorm van een gecoördineerde kwetsbaarheidsmelding (CVD) volgens de toepasselijke wettelijke modaliteiten.</t>
  </si>
  <si>
    <t>PR.AA-03.2</t>
  </si>
  <si>
    <t>Multifactorauthenticatie (MFA) is vereist om op afstand toegang te krijgen tot de netwerken van de organisatie.</t>
  </si>
  <si>
    <t>PR.AA-03.3</t>
  </si>
  <si>
    <t>De organisatie moet gebruiksbeperkingen, verbindingsvereisten en autorisatieprocedures voor externe toegang tot haar kritieke systemen definiëren, documenteren en implementeren. Deze controles moeten ervoor zorgen dat alleen goedgekeurde gebruikers verbinding kunnen maken met behulp van veilige methoden, waarbij de toegang beperkt blijft tot wat nodig is voor hun functie.</t>
  </si>
  <si>
    <t>PR.AA-05.1</t>
  </si>
  <si>
    <t>Toegangsrechten, machtigingen en autorisaties moeten worden vastgesteld, beheerd, gehandhaafd en periodiek herzien.</t>
  </si>
  <si>
    <t>PR.PS-01.1</t>
  </si>
  <si>
    <t>De organisatie moet een basisconfiguratie voor haar bedrijfskritieke systemen ontwikkelen, documenteren en onderhouden.</t>
  </si>
  <si>
    <t>PR.AA-05.2</t>
  </si>
  <si>
    <t>Er moet worden vastgesteld wie toegang nodig heeft tot de bedrijfskritische informatie en technologie van de organisatie, evenals op welke manier die toegang wordt verleend.</t>
  </si>
  <si>
    <t>PR.IR-01.3</t>
  </si>
  <si>
    <t>Om de operationele stabiliteit en veiligheid te waarborgen, moet de organisatie zonder uitzondering alle verbindingen tussen onderdelen van haar kritieke systemen identificeren, documenteren en beheersen.</t>
  </si>
  <si>
    <t>PR.AA-05.3</t>
  </si>
  <si>
    <t>Toegangsrechten, privileges en autorisaties moeten worden beperkt tot de systemen en specifieke informatie die nodig zijn om de taken uit te voeren (het principe van ‘Least Privilege’).</t>
  </si>
  <si>
    <t xml:space="preserve">PR.IR-01.4 </t>
  </si>
  <si>
    <t>De organisatie moet passende maatregelen nemen om communicatie te bewaken en te controleren aan externe en belangrijke interne grenzen van kritieke systemen, inclusief de verbindingen tussen IT- en OT-domeinen, om veilige en betrouwbare werking te garanderen.</t>
  </si>
  <si>
    <t>PR.AA-05.4</t>
  </si>
  <si>
    <t>Niemand mag beheerdersrechten hebben voor dagelijkse routinetaken.</t>
  </si>
  <si>
    <t>DE.CM-01.3</t>
  </si>
  <si>
    <t>De organisatie moet het ongeoorloofd gebruik van haar bedrijfskritieke systemen monitoren en identificeren door het detecteren van ongeautoriseerde lokale, netwerk- en externe verbindingen.</t>
  </si>
  <si>
    <t>PR.DS-11.1</t>
  </si>
  <si>
    <t>Back-ups van de bedrijfskritieke gegevens van de organisatie moeten worden gemaakt en opgeslagen op een ander systeem dan het apparaat waarop de originele gegevens zich bevinden.</t>
  </si>
  <si>
    <t>RS.CO-02.2</t>
  </si>
  <si>
    <t>Cyberbeveiligingsincidenten moeten binnen de in het incidentresponsplan vastgestelde termijnen worden gedeeld met relevante externe belanghebbenden, met inbegrip van het melden van belangrijke incidenten aan de bevoegde autoriteiten zoals wettelijk vereist.</t>
  </si>
  <si>
    <t>PR.PS-04.1</t>
  </si>
  <si>
    <t>Logbestanden moeten worden bijgehouden, gedocumenteerd en bewaakt.</t>
  </si>
  <si>
    <t>RS.MI-01.2</t>
  </si>
  <si>
    <t>De organisatie moet ongeautoriseerde toegang of datalekken detecteren en passende maatregelen nemen om deze te beperken, waaronder het monitoren van kritieke systemen aan externe grenzen en op belangrijke interne punten.</t>
  </si>
  <si>
    <t>PR.IR-01.1</t>
  </si>
  <si>
    <t>Firewalls moeten worden geïnstalleerd, geconfigureerd en actief onderhouden op alle netwerken die door de organisatie worden gebruikt om bescherming te bieden tegen ongeoorloofde toegang en cyberdreigingen.</t>
  </si>
  <si>
    <t xml:space="preserve">PR.IR-01.2 </t>
  </si>
  <si>
    <t>Om kritieke systemen te beschermen, moeten organisaties netwerksegmentatie en -scheiding toepassen, afgestemd op zones met verschillend vertrouwensniveau en de kriticiteit van systemen, zodat dreigingen zich niet kunnen verspreiden en strikte toegangscontrole wordt afgedwongen.</t>
  </si>
  <si>
    <t>DE.CM-01.2</t>
  </si>
  <si>
    <t>Anti-virus, -spyware- en andere anti-malwareprogramma's moeten worden geïnstalleerd en bijgewerkt.</t>
  </si>
  <si>
    <t>DE.AE-03.1</t>
  </si>
  <si>
    <t>De logfunctionaliteit van beschermings- en detectietools moet worden ingeschakeld. Logbestanden moeten worden geback-upt, gedurende een vooraf bepaalde periode bewaard en regelmatig gecontroleerd om ongebruikelijke of mogelijk schadelijke activiteiten te identificeren.</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</si>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</sst>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9" x14ac:knownFonts="1">
    <font>
      <sz val="11"/>
      <color theme="1"/>
      <name val="Calibri"/>
      <family val="2"/>
      <scheme val="minor"/>
    </font>
    <font>
      <sz val="11"/>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b/>
      <sz val="10"/>
      <color theme="0"/>
      <name val="Calibri"/>
      <family val="2"/>
      <scheme val="minor"/>
    </font>
    <font>
      <b/>
      <sz val="10"/>
      <name val="Calibri"/>
      <family val="2"/>
    </font>
    <font>
      <b/>
      <sz val="12"/>
      <color rgb="FF0070C0"/>
      <name val="Calibri"/>
      <family val="2"/>
      <scheme val="minor"/>
    </font>
    <font>
      <b/>
      <i/>
      <sz val="11"/>
      <color theme="8" tint="-0.249977111117893"/>
      <name val="Calibri"/>
      <family val="2"/>
      <scheme val="minor"/>
    </font>
    <font>
      <sz val="14"/>
      <name val="Calibri"/>
      <family val="2"/>
      <scheme val="minor"/>
    </font>
    <font>
      <sz val="14"/>
      <color rgb="FF313231"/>
      <name val="Calibri"/>
      <family val="2"/>
      <scheme val="minor"/>
    </font>
    <font>
      <b/>
      <sz val="16"/>
      <color theme="0"/>
      <name val="Calibri"/>
      <family val="2"/>
      <scheme val="minor"/>
    </font>
    <font>
      <b/>
      <u/>
      <sz val="12"/>
      <color theme="10"/>
      <name val="Calibri"/>
      <family val="2"/>
      <scheme val="minor"/>
    </font>
    <font>
      <b/>
      <sz val="20"/>
      <color theme="1"/>
      <name val="Calibri"/>
      <family val="2"/>
      <scheme val="minor"/>
    </font>
    <font>
      <b/>
      <i/>
      <sz val="16"/>
      <color theme="8" tint="-0.249977111117893"/>
      <name val="Calibri"/>
      <family val="2"/>
      <scheme val="minor"/>
    </font>
    <font>
      <b/>
      <u/>
      <sz val="10"/>
      <color theme="1"/>
      <name val="Calibri"/>
      <family val="2"/>
      <scheme val="minor"/>
    </font>
    <font>
      <u/>
      <sz val="11"/>
      <color theme="1"/>
      <name val="Calibri"/>
      <family val="2"/>
      <scheme val="minor"/>
    </font>
    <font>
      <b/>
      <sz val="24"/>
      <color theme="1"/>
      <name val="Calibri"/>
      <family val="2"/>
      <scheme val="minor"/>
    </font>
    <font>
      <b/>
      <sz val="28"/>
      <color theme="1"/>
      <name val="Calibri"/>
      <family val="2"/>
      <scheme val="minor"/>
    </font>
    <font>
      <b/>
      <sz val="18"/>
      <color rgb="FFFFFFFF"/>
      <name val="Calibri"/>
      <family val="2"/>
      <scheme val="minor"/>
    </font>
    <font>
      <b/>
      <sz val="18"/>
      <color rgb="FFFFC000"/>
      <name val="Calibri"/>
      <family val="2"/>
      <scheme val="minor"/>
    </font>
    <font>
      <b/>
      <sz val="12"/>
      <color theme="0"/>
      <name val="Calibri"/>
      <family val="2"/>
      <scheme val="minor"/>
    </font>
    <font>
      <b/>
      <sz val="8"/>
      <color theme="0"/>
      <name val="Calibri"/>
      <family val="2"/>
      <scheme val="minor"/>
    </font>
    <font>
      <b/>
      <sz val="11"/>
      <color theme="0"/>
      <name val="Calibri"/>
      <family val="2"/>
      <scheme val="minor"/>
    </font>
    <font>
      <sz val="11"/>
      <color theme="0"/>
      <name val="Calibri"/>
      <family val="2"/>
      <scheme val="minor"/>
    </font>
    <font>
      <sz val="12"/>
      <color theme="0"/>
      <name val="Calibri"/>
      <family val="2"/>
      <scheme val="minor"/>
    </font>
    <font>
      <b/>
      <sz val="14"/>
      <color theme="0"/>
      <name val="Calibri"/>
      <family val="2"/>
      <scheme val="minor"/>
    </font>
    <font>
      <b/>
      <sz val="10"/>
      <color rgb="FFFFFFFF"/>
      <name val="Calibri"/>
      <family val="2"/>
      <scheme val="minor"/>
    </font>
    <font>
      <sz val="10"/>
      <color rgb="FFFFFFFF"/>
      <name val="Calibri"/>
      <family val="2"/>
      <scheme val="minor"/>
    </font>
    <font>
      <b/>
      <sz val="10"/>
      <color rgb="FF000000"/>
      <name val="Calibri"/>
      <family val="2"/>
    </font>
    <font>
      <sz val="10"/>
      <color rgb="FF000000"/>
      <name val="Calibri"/>
      <family val="2"/>
    </font>
    <font>
      <b/>
      <sz val="10"/>
      <color rgb="FF000000"/>
      <name val="Calibri"/>
      <family val="2"/>
      <scheme val="minor"/>
    </font>
    <font>
      <sz val="10"/>
      <color rgb="FF000000"/>
      <name val="Calibri"/>
      <family val="2"/>
      <scheme val="minor"/>
    </font>
    <font>
      <b/>
      <sz val="10"/>
      <color rgb="FFFFFFFF"/>
      <name val="Calibri"/>
      <family val="2"/>
    </font>
    <font>
      <sz val="10"/>
      <color rgb="FFFFFFFF"/>
      <name val="Calibri"/>
      <family val="2"/>
    </font>
    <font>
      <b/>
      <sz val="12"/>
      <color rgb="FF000000"/>
      <name val="Calibri"/>
      <family val="2"/>
    </font>
    <font>
      <sz val="12"/>
      <color rgb="FF000000"/>
      <name val="Calibri"/>
      <family val="2"/>
    </font>
    <font>
      <sz val="16"/>
      <color rgb="FF000000"/>
      <name val="Calibri"/>
      <family val="2"/>
    </font>
    <font>
      <b/>
      <sz val="16"/>
      <color rgb="FFFF0000"/>
      <name val="Calibri"/>
      <family val="2"/>
    </font>
    <font>
      <b/>
      <u/>
      <sz val="16"/>
      <color rgb="FFFF0000"/>
      <name val="Calibri"/>
      <family val="2"/>
    </font>
    <font>
      <sz val="16"/>
      <color theme="1"/>
      <name val="Calibri"/>
      <family val="2"/>
    </font>
    <font>
      <b/>
      <sz val="12"/>
      <color theme="1"/>
      <name val="Calibri"/>
      <family val="2"/>
    </font>
    <font>
      <b/>
      <sz val="12"/>
      <color rgb="FF5B9BD5"/>
      <name val="Calibri"/>
      <family val="2"/>
    </font>
    <font>
      <sz val="14"/>
      <color rgb="FF313231"/>
      <name val="Calibri"/>
      <family val="2"/>
      <scheme val="minor"/>
    </font>
    <font>
      <b/>
      <sz val="14"/>
      <color rgb="FF313231"/>
      <name val="Calibri"/>
      <family val="2"/>
      <scheme val="minor"/>
    </font>
    <font>
      <sz val="14"/>
      <color rgb="FF313231"/>
      <name val="Calibri"/>
      <family val="2"/>
    </font>
    <font>
      <b/>
      <sz val="14"/>
      <color rgb="FF313231"/>
      <name val="Calibri"/>
      <family val="2"/>
    </font>
    <font>
      <b/>
      <sz val="10"/>
      <color rgb="FFFFC000"/>
      <name val="Calibri"/>
      <family val="2"/>
    </font>
    <font>
      <sz val="10"/>
      <color theme="0"/>
      <name val="Calibri"/>
      <family val="2"/>
      <scheme val="minor"/>
    </font>
    <font>
      <sz val="10"/>
      <color theme="0"/>
      <name val="Calibri"/>
      <family val="2"/>
    </font>
    <font>
      <b/>
      <sz val="12"/>
      <color rgb="FF000000"/>
      <name val="Calibri"/>
      <family val="2"/>
      <scheme val="minor"/>
    </font>
    <font>
      <sz val="12"/>
      <color rgb="FF000000"/>
      <name val="Calibri"/>
      <family val="2"/>
      <scheme val="minor"/>
    </font>
    <font>
      <sz val="14"/>
      <color rgb="FF000000"/>
      <name val="Calibri"/>
      <family val="2"/>
    </font>
    <font>
      <b/>
      <sz val="14"/>
      <color rgb="FF000000"/>
      <name val="Calibri"/>
      <family val="2"/>
    </font>
    <font>
      <b/>
      <vertAlign val="superscript"/>
      <sz val="14"/>
      <color rgb="FF000000"/>
      <name val="Calibri"/>
      <family val="2"/>
    </font>
    <font>
      <u/>
      <sz val="12"/>
      <color rgb="FF000000"/>
      <name val="Calibri"/>
      <family val="2"/>
    </font>
    <font>
      <sz val="11"/>
      <color rgb="FF242424"/>
      <name val="Calibri"/>
      <family val="2"/>
      <scheme val="minor"/>
    </font>
  </fonts>
  <fills count="24">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theme="3"/>
        <bgColor indexed="64"/>
      </patternFill>
    </fill>
    <fill>
      <patternFill patternType="solid">
        <fgColor rgb="FF83A66F"/>
        <bgColor indexed="64"/>
      </patternFill>
    </fill>
    <fill>
      <patternFill patternType="solid">
        <fgColor rgb="FF17AB91"/>
        <bgColor indexed="64"/>
      </patternFill>
    </fill>
    <fill>
      <gradientFill>
        <stop position="0">
          <color theme="3"/>
        </stop>
        <stop position="1">
          <color rgb="FFFF0000"/>
        </stop>
      </gradientFill>
    </fill>
  </fills>
  <borders count="186">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right style="dotted">
        <color indexed="64"/>
      </right>
      <top style="medium">
        <color indexed="64"/>
      </top>
      <bottom/>
      <diagonal/>
    </border>
    <border>
      <left style="dotted">
        <color indexed="64"/>
      </left>
      <right style="medium">
        <color indexed="64"/>
      </right>
      <top style="thick">
        <color indexed="64"/>
      </top>
      <bottom style="medium">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style="dotted">
        <color indexed="64"/>
      </left>
      <right/>
      <top style="thick">
        <color indexed="64"/>
      </top>
      <bottom style="medium">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ck">
        <color auto="1"/>
      </left>
      <right style="medium">
        <color rgb="FFFFFFFF"/>
      </right>
      <top/>
      <bottom style="medium">
        <color rgb="FFFFFFFF"/>
      </bottom>
      <diagonal/>
    </border>
    <border>
      <left style="thick">
        <color auto="1"/>
      </left>
      <right style="medium">
        <color rgb="FFFFFFFF"/>
      </right>
      <top style="medium">
        <color rgb="FFFFFFFF"/>
      </top>
      <bottom style="thick">
        <color auto="1"/>
      </bottom>
      <diagonal/>
    </border>
    <border>
      <left/>
      <right/>
      <top/>
      <bottom style="medium">
        <color auto="1"/>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thin">
        <color rgb="FFF75E74"/>
      </top>
      <bottom/>
      <diagonal/>
    </border>
    <border>
      <left style="thin">
        <color indexed="64"/>
      </left>
      <right/>
      <top/>
      <bottom style="thin">
        <color rgb="FFF75E74"/>
      </bottom>
      <diagonal/>
    </border>
    <border>
      <left/>
      <right/>
      <top/>
      <bottom style="thin">
        <color indexed="64"/>
      </bottom>
      <diagonal/>
    </border>
    <border>
      <left style="thin">
        <color rgb="FF7DF49F"/>
      </left>
      <right style="thin">
        <color indexed="64"/>
      </right>
      <top/>
      <bottom/>
      <diagonal/>
    </border>
    <border>
      <left style="thin">
        <color indexed="64"/>
      </left>
      <right style="thin">
        <color rgb="FF7DF49F"/>
      </right>
      <top/>
      <bottom/>
      <diagonal/>
    </border>
    <border>
      <left style="thin">
        <color indexed="64"/>
      </left>
      <right style="thin">
        <color rgb="FF7DF49F"/>
      </right>
      <top/>
      <bottom style="thin">
        <color indexed="64"/>
      </bottom>
      <diagonal/>
    </border>
    <border>
      <left style="thin">
        <color rgb="FF7DF49F"/>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FF99"/>
      </left>
      <right style="thin">
        <color indexed="64"/>
      </right>
      <top/>
      <bottom/>
      <diagonal/>
    </border>
    <border>
      <left style="thin">
        <color indexed="64"/>
      </left>
      <right style="hair">
        <color rgb="FFFFFF99"/>
      </right>
      <top/>
      <bottom style="thin">
        <color indexed="64"/>
      </bottom>
      <diagonal/>
    </border>
    <border>
      <left style="thin">
        <color indexed="64"/>
      </left>
      <right style="hair">
        <color rgb="FFFFFF99"/>
      </right>
      <top style="thin">
        <color indexed="64"/>
      </top>
      <bottom/>
      <diagonal/>
    </border>
    <border>
      <left style="thin">
        <color indexed="64"/>
      </left>
      <right style="hair">
        <color rgb="FFFFFF99"/>
      </right>
      <top/>
      <bottom/>
      <diagonal/>
    </border>
    <border>
      <left style="thick">
        <color rgb="FFFFFF99"/>
      </left>
      <right style="thin">
        <color indexed="64"/>
      </right>
      <top/>
      <bottom style="thin">
        <color indexed="64"/>
      </bottom>
      <diagonal/>
    </border>
    <border>
      <left style="thick">
        <color rgb="FFFFFF99"/>
      </left>
      <right/>
      <top/>
      <bottom/>
      <diagonal/>
    </border>
    <border>
      <left style="hair">
        <color rgb="FFFFFF99"/>
      </left>
      <right/>
      <top style="thin">
        <color indexed="64"/>
      </top>
      <bottom/>
      <diagonal/>
    </border>
    <border>
      <left style="hair">
        <color rgb="FFFFFF99"/>
      </left>
      <right style="thin">
        <color indexed="64"/>
      </right>
      <top style="thin">
        <color indexed="64"/>
      </top>
      <bottom style="thin">
        <color indexed="64"/>
      </bottom>
      <diagonal/>
    </border>
    <border>
      <left style="hair">
        <color rgb="FFFFFF99"/>
      </left>
      <right style="thin">
        <color indexed="64"/>
      </right>
      <top/>
      <bottom style="thin">
        <color indexed="64"/>
      </bottom>
      <diagonal/>
    </border>
    <border>
      <left style="thin">
        <color indexed="64"/>
      </left>
      <right style="thin">
        <color rgb="FFFFFF99"/>
      </right>
      <top style="thin">
        <color indexed="64"/>
      </top>
      <bottom/>
      <diagonal/>
    </border>
    <border>
      <left style="thin">
        <color indexed="64"/>
      </left>
      <right style="thin">
        <color rgb="FFFFFF99"/>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hair">
        <color rgb="FFF75E74"/>
      </left>
      <right style="thin">
        <color indexed="64"/>
      </right>
      <top style="hair">
        <color indexed="64"/>
      </top>
      <bottom style="thin">
        <color indexed="64"/>
      </bottom>
      <diagonal/>
    </border>
    <border>
      <left style="thin">
        <color rgb="FF7DF49F"/>
      </left>
      <right style="thin">
        <color indexed="64"/>
      </right>
      <top style="thin">
        <color indexed="64"/>
      </top>
      <bottom/>
      <diagonal/>
    </border>
    <border>
      <left style="thick">
        <color indexed="64"/>
      </left>
      <right style="thick">
        <color indexed="64"/>
      </right>
      <top style="dotted">
        <color indexed="64"/>
      </top>
      <bottom/>
      <diagonal/>
    </border>
    <border>
      <left style="thin">
        <color indexed="64"/>
      </left>
      <right style="hair">
        <color rgb="FFF75E74"/>
      </right>
      <top style="thin">
        <color indexed="64"/>
      </top>
      <bottom style="thin">
        <color indexed="64"/>
      </bottom>
      <diagonal/>
    </border>
    <border>
      <left style="thin">
        <color rgb="FFFFFF99"/>
      </left>
      <right style="thin">
        <color indexed="64"/>
      </right>
      <top/>
      <bottom/>
      <diagonal/>
    </border>
    <border>
      <left style="thin">
        <color indexed="64"/>
      </left>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rgb="FF000000"/>
      </bottom>
      <diagonal/>
    </border>
    <border>
      <left/>
      <right style="thick">
        <color indexed="64"/>
      </right>
      <top style="thick">
        <color indexed="64"/>
      </top>
      <bottom/>
      <diagonal/>
    </border>
    <border>
      <left style="medium">
        <color rgb="FFFFFFFF"/>
      </left>
      <right style="thick">
        <color indexed="64"/>
      </right>
      <top/>
      <bottom style="thick">
        <color rgb="FFFFFFFF"/>
      </bottom>
      <diagonal/>
    </border>
    <border>
      <left style="medium">
        <color rgb="FFFFFFFF"/>
      </left>
      <right style="thick">
        <color indexed="64"/>
      </right>
      <top style="thick">
        <color rgb="FFFFFFFF"/>
      </top>
      <bottom/>
      <diagonal/>
    </border>
    <border>
      <left style="medium">
        <color rgb="FFFFFFFF"/>
      </left>
      <right style="thick">
        <color indexed="64"/>
      </right>
      <top style="medium">
        <color rgb="FFFFFFFF"/>
      </top>
      <bottom style="thick">
        <color auto="1"/>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style="thick">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ck">
        <color indexed="64"/>
      </right>
      <top style="dotted">
        <color indexed="64"/>
      </top>
      <bottom style="medium">
        <color indexed="64"/>
      </bottom>
      <diagonal/>
    </border>
    <border>
      <left style="medium">
        <color indexed="64"/>
      </left>
      <right/>
      <top style="dotted">
        <color indexed="64"/>
      </top>
      <bottom/>
      <diagonal/>
    </border>
    <border>
      <left/>
      <right style="thick">
        <color indexed="64"/>
      </right>
      <top style="dotted">
        <color indexed="64"/>
      </top>
      <bottom/>
      <diagonal/>
    </border>
    <border>
      <left style="medium">
        <color indexed="64"/>
      </left>
      <right/>
      <top style="medium">
        <color indexed="64"/>
      </top>
      <bottom style="hair">
        <color indexed="64"/>
      </bottom>
      <diagonal/>
    </border>
    <border>
      <left/>
      <right style="thick">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ck">
        <color indexed="64"/>
      </right>
      <top style="hair">
        <color indexed="64"/>
      </top>
      <bottom style="medium">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n">
        <color indexed="64"/>
      </right>
      <top style="thin">
        <color rgb="FF000000"/>
      </top>
      <bottom style="thin">
        <color indexed="64"/>
      </bottom>
      <diagonal/>
    </border>
    <border>
      <left/>
      <right style="thin">
        <color rgb="FF000000"/>
      </right>
      <top/>
      <bottom/>
      <diagonal/>
    </border>
    <border>
      <left style="hair">
        <color rgb="FFFFFF99"/>
      </left>
      <right style="thin">
        <color indexed="64"/>
      </right>
      <top style="thin">
        <color indexed="64"/>
      </top>
      <bottom/>
      <diagonal/>
    </border>
    <border>
      <left style="medium">
        <color indexed="64"/>
      </left>
      <right style="hair">
        <color indexed="64"/>
      </right>
      <top style="hair">
        <color indexed="64"/>
      </top>
      <bottom style="thin">
        <color rgb="FF000000"/>
      </bottom>
      <diagonal/>
    </border>
    <border>
      <left style="hair">
        <color indexed="64"/>
      </left>
      <right style="hair">
        <color indexed="64"/>
      </right>
      <top style="hair">
        <color indexed="64"/>
      </top>
      <bottom style="thin">
        <color rgb="FF000000"/>
      </bottom>
      <diagonal/>
    </border>
    <border>
      <left style="hair">
        <color indexed="64"/>
      </left>
      <right style="medium">
        <color indexed="64"/>
      </right>
      <top style="hair">
        <color indexed="64"/>
      </top>
      <bottom style="thin">
        <color rgb="FF000000"/>
      </bottom>
      <diagonal/>
    </border>
    <border>
      <left style="dotted">
        <color indexed="64"/>
      </left>
      <right style="medium">
        <color rgb="FF000000"/>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ck">
        <color auto="1"/>
      </left>
      <right style="medium">
        <color rgb="FFFFFFFF"/>
      </right>
      <top style="thick">
        <color theme="0"/>
      </top>
      <bottom style="thick">
        <color rgb="FFFFFFFF"/>
      </bottom>
      <diagonal/>
    </border>
    <border>
      <left style="thin">
        <color indexed="64"/>
      </left>
      <right style="thin">
        <color rgb="FFFFFF99"/>
      </right>
      <top/>
      <bottom/>
      <diagonal/>
    </border>
    <border>
      <left style="thin">
        <color indexed="64"/>
      </left>
      <right style="thin">
        <color indexed="64"/>
      </right>
      <top style="thin">
        <color indexed="64"/>
      </top>
      <bottom style="dotted">
        <color rgb="FF000000"/>
      </bottom>
      <diagonal/>
    </border>
    <border>
      <left style="medium">
        <color indexed="64"/>
      </left>
      <right style="medium">
        <color indexed="64"/>
      </right>
      <top/>
      <bottom/>
      <diagonal/>
    </border>
    <border>
      <left style="thin">
        <color indexed="64"/>
      </left>
      <right style="thin">
        <color indexed="64"/>
      </right>
      <top/>
      <bottom style="dotted">
        <color rgb="FF000000"/>
      </bottom>
      <diagonal/>
    </border>
    <border>
      <left style="thin">
        <color indexed="64"/>
      </left>
      <right style="thin">
        <color indexed="64"/>
      </right>
      <top style="hair">
        <color indexed="64"/>
      </top>
      <bottom style="dotted">
        <color rgb="FF000000"/>
      </bottom>
      <diagonal/>
    </border>
  </borders>
  <cellStyleXfs count="3">
    <xf numFmtId="0" fontId="0" fillId="0" borderId="0"/>
    <xf numFmtId="0" fontId="3" fillId="0" borderId="0"/>
    <xf numFmtId="0" fontId="6" fillId="0" borderId="0" applyNumberFormat="0" applyFill="0" applyBorder="0" applyAlignment="0" applyProtection="0"/>
  </cellStyleXfs>
  <cellXfs count="481">
    <xf numFmtId="0" fontId="0" fillId="0" borderId="0" xfId="0"/>
    <xf numFmtId="0" fontId="0" fillId="0" borderId="0" xfId="0" applyAlignment="1">
      <alignment wrapText="1"/>
    </xf>
    <xf numFmtId="0" fontId="0" fillId="0" borderId="22" xfId="0" applyBorder="1"/>
    <xf numFmtId="0" fontId="6" fillId="0" borderId="23" xfId="2" applyBorder="1"/>
    <xf numFmtId="0" fontId="0" fillId="0" borderId="24" xfId="0" applyBorder="1"/>
    <xf numFmtId="0" fontId="0" fillId="0" borderId="0" xfId="0" applyAlignment="1">
      <alignment horizontal="center"/>
    </xf>
    <xf numFmtId="0" fontId="8" fillId="0" borderId="0" xfId="0" applyFont="1"/>
    <xf numFmtId="0" fontId="14" fillId="0" borderId="41" xfId="0" applyFont="1" applyBorder="1" applyAlignment="1">
      <alignment horizontal="center" vertical="center"/>
    </xf>
    <xf numFmtId="0" fontId="14" fillId="4" borderId="41" xfId="0" applyFont="1" applyFill="1" applyBorder="1" applyAlignment="1">
      <alignment horizontal="center" vertical="center"/>
    </xf>
    <xf numFmtId="0" fontId="14" fillId="0" borderId="40" xfId="0" applyFont="1" applyBorder="1" applyAlignment="1">
      <alignment horizontal="center" vertical="center"/>
    </xf>
    <xf numFmtId="0" fontId="8" fillId="7" borderId="42" xfId="0" applyFont="1" applyFill="1" applyBorder="1" applyAlignment="1">
      <alignment horizontal="center"/>
    </xf>
    <xf numFmtId="0" fontId="8" fillId="7" borderId="43" xfId="0" applyFont="1" applyFill="1" applyBorder="1" applyAlignment="1">
      <alignment horizontal="center"/>
    </xf>
    <xf numFmtId="0" fontId="0" fillId="0" borderId="20" xfId="0" applyBorder="1"/>
    <xf numFmtId="0" fontId="6" fillId="0" borderId="21" xfId="2" applyBorder="1"/>
    <xf numFmtId="0" fontId="6" fillId="0" borderId="25" xfId="2" applyBorder="1"/>
    <xf numFmtId="0" fontId="14" fillId="6" borderId="2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1" fillId="0" borderId="36" xfId="0" applyFont="1" applyBorder="1" applyAlignment="1" applyProtection="1">
      <alignment horizontal="center" vertical="center" wrapText="1"/>
      <protection locked="0"/>
    </xf>
    <xf numFmtId="0" fontId="0" fillId="0" borderId="30" xfId="0" applyBorder="1"/>
    <xf numFmtId="0" fontId="0" fillId="0" borderId="30" xfId="0" applyBorder="1" applyAlignment="1">
      <alignment wrapText="1"/>
    </xf>
    <xf numFmtId="0" fontId="0" fillId="0" borderId="74" xfId="0" applyBorder="1" applyAlignment="1">
      <alignment wrapText="1"/>
    </xf>
    <xf numFmtId="0" fontId="0" fillId="0" borderId="76" xfId="0" applyBorder="1"/>
    <xf numFmtId="0" fontId="0" fillId="0" borderId="76" xfId="0" applyBorder="1" applyAlignment="1">
      <alignment wrapText="1"/>
    </xf>
    <xf numFmtId="0" fontId="0" fillId="0" borderId="77" xfId="0" applyBorder="1" applyAlignment="1">
      <alignment wrapText="1"/>
    </xf>
    <xf numFmtId="2" fontId="19" fillId="10" borderId="36" xfId="0" applyNumberFormat="1" applyFont="1" applyFill="1" applyBorder="1" applyAlignment="1">
      <alignment horizontal="center" vertical="center" wrapText="1"/>
    </xf>
    <xf numFmtId="0" fontId="4" fillId="4" borderId="88" xfId="0" applyFont="1" applyFill="1" applyBorder="1" applyAlignment="1">
      <alignment horizontal="center" vertical="center"/>
    </xf>
    <xf numFmtId="0" fontId="5" fillId="0" borderId="81" xfId="0" applyFont="1" applyBorder="1" applyAlignment="1">
      <alignment vertical="center"/>
    </xf>
    <xf numFmtId="0" fontId="5" fillId="0" borderId="82" xfId="0" applyFont="1" applyBorder="1" applyAlignment="1">
      <alignment vertical="center"/>
    </xf>
    <xf numFmtId="0" fontId="0" fillId="0" borderId="82" xfId="0" applyBorder="1" applyAlignment="1">
      <alignment vertical="center"/>
    </xf>
    <xf numFmtId="0" fontId="5" fillId="0" borderId="32" xfId="0" applyFont="1" applyBorder="1" applyAlignment="1">
      <alignment vertical="center"/>
    </xf>
    <xf numFmtId="0" fontId="11" fillId="0" borderId="39" xfId="0" applyFont="1" applyBorder="1" applyAlignment="1" applyProtection="1">
      <alignment horizontal="left" vertical="center" wrapText="1"/>
      <protection locked="0"/>
    </xf>
    <xf numFmtId="0" fontId="8" fillId="10" borderId="73" xfId="0" applyFont="1" applyFill="1" applyBorder="1"/>
    <xf numFmtId="0" fontId="8" fillId="10" borderId="75" xfId="0" applyFont="1" applyFill="1" applyBorder="1"/>
    <xf numFmtId="0" fontId="24" fillId="0" borderId="0" xfId="2" applyFont="1" applyAlignment="1">
      <alignment vertical="center"/>
    </xf>
    <xf numFmtId="0" fontId="14" fillId="0" borderId="0" xfId="0" applyFont="1" applyAlignment="1">
      <alignment vertical="center"/>
    </xf>
    <xf numFmtId="0" fontId="0" fillId="0" borderId="0" xfId="0" applyProtection="1">
      <protection locked="0"/>
    </xf>
    <xf numFmtId="164" fontId="11" fillId="0" borderId="101" xfId="0" applyNumberFormat="1" applyFont="1" applyBorder="1" applyAlignment="1">
      <alignment horizontal="center" vertical="center"/>
    </xf>
    <xf numFmtId="164" fontId="11" fillId="0" borderId="103" xfId="0" applyNumberFormat="1" applyFont="1" applyBorder="1" applyAlignment="1">
      <alignment horizontal="center" vertical="center"/>
    </xf>
    <xf numFmtId="2" fontId="19" fillId="10" borderId="45" xfId="0" applyNumberFormat="1" applyFont="1" applyFill="1" applyBorder="1" applyAlignment="1">
      <alignment horizontal="center" vertical="center" wrapText="1"/>
    </xf>
    <xf numFmtId="0" fontId="11" fillId="0" borderId="71" xfId="0" applyFont="1" applyBorder="1" applyAlignment="1" applyProtection="1">
      <alignment horizontal="left" vertical="center" wrapText="1"/>
      <protection locked="0"/>
    </xf>
    <xf numFmtId="2" fontId="19" fillId="10" borderId="37" xfId="0" applyNumberFormat="1" applyFont="1" applyFill="1" applyBorder="1" applyAlignment="1">
      <alignment horizontal="center" vertical="center" wrapText="1"/>
    </xf>
    <xf numFmtId="0" fontId="0" fillId="0" borderId="107" xfId="0" applyBorder="1" applyProtection="1">
      <protection locked="0"/>
    </xf>
    <xf numFmtId="0" fontId="0" fillId="0" borderId="129" xfId="0" applyBorder="1"/>
    <xf numFmtId="0" fontId="6" fillId="0" borderId="0" xfId="2" applyAlignment="1"/>
    <xf numFmtId="0" fontId="16" fillId="8" borderId="0" xfId="0" applyFont="1" applyFill="1" applyAlignment="1">
      <alignment horizontal="center" vertical="center" wrapText="1"/>
    </xf>
    <xf numFmtId="0" fontId="16" fillId="8" borderId="0" xfId="0" applyFont="1" applyFill="1" applyAlignment="1">
      <alignment vertical="center" wrapText="1"/>
    </xf>
    <xf numFmtId="0" fontId="21" fillId="4" borderId="141" xfId="0" applyFont="1" applyFill="1" applyBorder="1" applyAlignment="1">
      <alignment horizontal="center" vertical="center" wrapText="1" readingOrder="1"/>
    </xf>
    <xf numFmtId="0" fontId="22" fillId="11" borderId="142" xfId="0" applyFont="1" applyFill="1" applyBorder="1" applyAlignment="1">
      <alignment horizontal="center" vertical="center" wrapText="1" readingOrder="1"/>
    </xf>
    <xf numFmtId="0" fontId="22" fillId="12" borderId="143" xfId="0" applyFont="1" applyFill="1" applyBorder="1" applyAlignment="1">
      <alignment horizontal="center" vertical="center" wrapText="1" readingOrder="1"/>
    </xf>
    <xf numFmtId="164" fontId="9" fillId="2" borderId="38" xfId="0" applyNumberFormat="1" applyFont="1" applyFill="1" applyBorder="1" applyAlignment="1">
      <alignment horizontal="left" vertical="center" wrapText="1"/>
    </xf>
    <xf numFmtId="0" fontId="9" fillId="2" borderId="38" xfId="0" applyFont="1" applyFill="1" applyBorder="1" applyAlignment="1">
      <alignment horizontal="right" vertical="center" wrapText="1"/>
    </xf>
    <xf numFmtId="0" fontId="9" fillId="2" borderId="37" xfId="0" applyFont="1" applyFill="1" applyBorder="1" applyAlignment="1">
      <alignment horizontal="center" vertical="center" wrapText="1"/>
    </xf>
    <xf numFmtId="0" fontId="17" fillId="20" borderId="121" xfId="0" applyFont="1" applyFill="1" applyBorder="1" applyAlignment="1">
      <alignment horizontal="center" vertical="center" wrapText="1"/>
    </xf>
    <xf numFmtId="0" fontId="10" fillId="0" borderId="52" xfId="0" applyFont="1" applyBorder="1" applyAlignment="1">
      <alignment horizontal="center" vertical="center" wrapText="1"/>
    </xf>
    <xf numFmtId="0" fontId="13" fillId="0" borderId="36"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2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0" xfId="0" applyFont="1" applyBorder="1" applyAlignment="1">
      <alignment horizontal="center" vertical="center" wrapText="1"/>
    </xf>
    <xf numFmtId="0" fontId="17" fillId="9" borderId="52"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19" xfId="0" applyFont="1" applyBorder="1" applyAlignment="1">
      <alignment horizontal="center" vertical="center" wrapText="1"/>
    </xf>
    <xf numFmtId="0" fontId="10" fillId="0" borderId="118" xfId="0" applyFont="1" applyBorder="1" applyAlignment="1">
      <alignment horizontal="center" vertical="center" wrapText="1"/>
    </xf>
    <xf numFmtId="0" fontId="10" fillId="0" borderId="135" xfId="0" applyFont="1" applyBorder="1" applyAlignment="1">
      <alignment horizontal="center" vertical="center" wrapText="1"/>
    </xf>
    <xf numFmtId="0" fontId="10" fillId="0" borderId="137" xfId="0" applyFont="1" applyBorder="1" applyAlignment="1">
      <alignment horizontal="center" vertical="center" wrapText="1"/>
    </xf>
    <xf numFmtId="0" fontId="10" fillId="0" borderId="138" xfId="0" applyFont="1" applyBorder="1" applyAlignment="1">
      <alignment horizontal="center" vertical="center" wrapText="1"/>
    </xf>
    <xf numFmtId="0" fontId="10" fillId="0" borderId="136" xfId="0" applyFont="1" applyBorder="1" applyAlignment="1">
      <alignment horizontal="center" vertical="center" wrapText="1"/>
    </xf>
    <xf numFmtId="0" fontId="10" fillId="0" borderId="134" xfId="0" applyFont="1" applyBorder="1" applyAlignment="1">
      <alignment horizontal="center" vertical="center" wrapText="1"/>
    </xf>
    <xf numFmtId="0" fontId="10" fillId="0" borderId="37" xfId="0" applyFont="1" applyBorder="1" applyAlignment="1">
      <alignment horizontal="center" vertical="center" wrapText="1"/>
    </xf>
    <xf numFmtId="0" fontId="12" fillId="0" borderId="44" xfId="0" applyFont="1" applyBorder="1" applyAlignment="1">
      <alignment horizontal="center" vertical="center" wrapText="1"/>
    </xf>
    <xf numFmtId="0" fontId="15" fillId="0" borderId="7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14" xfId="0" applyFont="1" applyBorder="1" applyAlignment="1">
      <alignment horizontal="center" vertical="center" wrapText="1"/>
    </xf>
    <xf numFmtId="0" fontId="13" fillId="0" borderId="37" xfId="0" applyFont="1" applyBorder="1" applyAlignment="1">
      <alignment horizontal="center" vertical="center" wrapText="1"/>
    </xf>
    <xf numFmtId="0" fontId="10" fillId="0" borderId="139" xfId="0" applyFont="1" applyBorder="1" applyAlignment="1">
      <alignment horizontal="center" vertical="center" wrapText="1"/>
    </xf>
    <xf numFmtId="0" fontId="17" fillId="9" borderId="44" xfId="0" applyFont="1" applyFill="1" applyBorder="1" applyAlignment="1">
      <alignment horizontal="center" vertical="center" wrapText="1"/>
    </xf>
    <xf numFmtId="0" fontId="17" fillId="20" borderId="44" xfId="0" applyFont="1" applyFill="1" applyBorder="1" applyAlignment="1">
      <alignment horizontal="center" vertical="center" wrapText="1"/>
    </xf>
    <xf numFmtId="0" fontId="28" fillId="0" borderId="44" xfId="0" applyFont="1" applyBorder="1"/>
    <xf numFmtId="0" fontId="17" fillId="9" borderId="36" xfId="0" applyFont="1" applyFill="1" applyBorder="1" applyAlignment="1">
      <alignment horizontal="center" vertical="center" wrapText="1"/>
    </xf>
    <xf numFmtId="0" fontId="17" fillId="20" borderId="45" xfId="0" applyFont="1" applyFill="1" applyBorder="1" applyAlignment="1">
      <alignment horizontal="center" vertical="center" wrapText="1"/>
    </xf>
    <xf numFmtId="0" fontId="17" fillId="9" borderId="37"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17" fillId="8" borderId="44" xfId="0" applyFont="1" applyFill="1" applyBorder="1" applyAlignment="1">
      <alignment horizontal="center" vertical="center" wrapText="1"/>
    </xf>
    <xf numFmtId="0" fontId="12" fillId="8" borderId="44" xfId="0" applyFont="1" applyFill="1" applyBorder="1" applyAlignment="1">
      <alignment horizontal="center" vertical="center" wrapText="1"/>
    </xf>
    <xf numFmtId="0" fontId="17" fillId="8" borderId="45" xfId="0"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6"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111" xfId="0" applyFont="1" applyBorder="1" applyAlignment="1">
      <alignment horizontal="center" vertical="center" wrapText="1"/>
    </xf>
    <xf numFmtId="0" fontId="17" fillId="20" borderId="37" xfId="0" applyFont="1" applyFill="1" applyBorder="1" applyAlignment="1">
      <alignment horizontal="center" vertical="center" wrapText="1"/>
    </xf>
    <xf numFmtId="0" fontId="10" fillId="0" borderId="113" xfId="0" applyFont="1" applyBorder="1" applyAlignment="1">
      <alignment horizontal="center" vertical="center" wrapText="1"/>
    </xf>
    <xf numFmtId="0" fontId="11" fillId="0" borderId="52" xfId="0" applyFont="1" applyBorder="1" applyAlignment="1">
      <alignment horizontal="center" vertical="center" wrapText="1"/>
    </xf>
    <xf numFmtId="0" fontId="17" fillId="9" borderId="106" xfId="0" applyFont="1" applyFill="1" applyBorder="1" applyAlignment="1">
      <alignment horizontal="center" vertical="center" wrapText="1"/>
    </xf>
    <xf numFmtId="0" fontId="10" fillId="0" borderId="105" xfId="0" applyFont="1" applyBorder="1" applyAlignment="1">
      <alignment horizontal="center" vertical="center" wrapText="1"/>
    </xf>
    <xf numFmtId="0" fontId="11" fillId="0" borderId="133" xfId="0" applyFont="1" applyBorder="1" applyAlignment="1">
      <alignment horizontal="center" vertical="center" wrapText="1"/>
    </xf>
    <xf numFmtId="0" fontId="20" fillId="0" borderId="0" xfId="0" applyFont="1"/>
    <xf numFmtId="164" fontId="20" fillId="0" borderId="0" xfId="0" applyNumberFormat="1" applyFont="1" applyAlignment="1">
      <alignment vertical="center"/>
    </xf>
    <xf numFmtId="2" fontId="0" fillId="0" borderId="62" xfId="0" applyNumberFormat="1" applyBorder="1" applyAlignment="1">
      <alignment horizontal="center" vertical="center"/>
    </xf>
    <xf numFmtId="2" fontId="0" fillId="0" borderId="35" xfId="0" applyNumberFormat="1" applyBorder="1" applyAlignment="1">
      <alignment horizontal="center" vertical="center"/>
    </xf>
    <xf numFmtId="2" fontId="0" fillId="0" borderId="28" xfId="0" applyNumberFormat="1" applyBorder="1" applyAlignment="1">
      <alignment horizontal="center" vertical="center"/>
    </xf>
    <xf numFmtId="2" fontId="0" fillId="0" borderId="63" xfId="0" applyNumberFormat="1" applyBorder="1" applyAlignment="1">
      <alignment horizontal="center" vertical="center"/>
    </xf>
    <xf numFmtId="2" fontId="0" fillId="0" borderId="41" xfId="0" applyNumberFormat="1" applyBorder="1" applyAlignment="1">
      <alignment horizontal="center" vertical="center"/>
    </xf>
    <xf numFmtId="2" fontId="0" fillId="0" borderId="31" xfId="0" applyNumberFormat="1" applyBorder="1" applyAlignment="1">
      <alignment horizontal="center" vertical="center"/>
    </xf>
    <xf numFmtId="0" fontId="31" fillId="2" borderId="145" xfId="0" applyFont="1" applyFill="1" applyBorder="1" applyAlignment="1">
      <alignment horizontal="center" vertical="center" wrapText="1"/>
    </xf>
    <xf numFmtId="2" fontId="0" fillId="0" borderId="0" xfId="0" applyNumberFormat="1"/>
    <xf numFmtId="2" fontId="0" fillId="0" borderId="80" xfId="0" applyNumberFormat="1" applyBorder="1" applyAlignment="1">
      <alignment horizontal="center" vertical="center"/>
    </xf>
    <xf numFmtId="2" fontId="0" fillId="0" borderId="40" xfId="0" applyNumberFormat="1" applyBorder="1" applyAlignment="1">
      <alignment horizontal="center" vertical="center"/>
    </xf>
    <xf numFmtId="2" fontId="0" fillId="0" borderId="34" xfId="0" applyNumberFormat="1" applyBorder="1" applyAlignment="1">
      <alignment horizontal="center" vertical="center"/>
    </xf>
    <xf numFmtId="2" fontId="0" fillId="0" borderId="64" xfId="0" applyNumberFormat="1" applyBorder="1" applyAlignment="1">
      <alignment horizontal="center" vertical="center"/>
    </xf>
    <xf numFmtId="2" fontId="0" fillId="0" borderId="0" xfId="0" applyNumberFormat="1" applyAlignment="1">
      <alignment horizontal="center" vertical="center"/>
    </xf>
    <xf numFmtId="0" fontId="33" fillId="21" borderId="56" xfId="0" applyFont="1" applyFill="1" applyBorder="1" applyAlignment="1">
      <alignment horizontal="center" vertical="center" wrapText="1"/>
    </xf>
    <xf numFmtId="0" fontId="33" fillId="21" borderId="61" xfId="0" applyFont="1" applyFill="1" applyBorder="1" applyAlignment="1">
      <alignment horizontal="center" vertical="center" wrapText="1"/>
    </xf>
    <xf numFmtId="0" fontId="33" fillId="21" borderId="60" xfId="0" applyFont="1" applyFill="1" applyBorder="1" applyAlignment="1">
      <alignment horizontal="center" vertical="center" wrapText="1"/>
    </xf>
    <xf numFmtId="0" fontId="33" fillId="21" borderId="48" xfId="0" applyFont="1" applyFill="1" applyBorder="1" applyAlignment="1">
      <alignment horizontal="center" vertical="center" wrapText="1"/>
    </xf>
    <xf numFmtId="0" fontId="33" fillId="21" borderId="26" xfId="0" applyFont="1" applyFill="1" applyBorder="1" applyAlignment="1">
      <alignment horizontal="center" vertical="center" wrapText="1"/>
    </xf>
    <xf numFmtId="0" fontId="37" fillId="21" borderId="82" xfId="0" applyFont="1" applyFill="1" applyBorder="1" applyAlignment="1">
      <alignment vertical="center" wrapText="1"/>
    </xf>
    <xf numFmtId="2" fontId="36" fillId="21" borderId="57" xfId="0" applyNumberFormat="1" applyFont="1" applyFill="1" applyBorder="1" applyAlignment="1">
      <alignment horizontal="center" vertical="center"/>
    </xf>
    <xf numFmtId="0" fontId="33" fillId="21" borderId="29" xfId="0" applyFont="1" applyFill="1" applyBorder="1" applyAlignment="1">
      <alignment horizontal="center" vertical="center" wrapText="1"/>
    </xf>
    <xf numFmtId="2" fontId="36" fillId="21" borderId="58" xfId="0" applyNumberFormat="1" applyFont="1" applyFill="1" applyBorder="1" applyAlignment="1">
      <alignment horizontal="center" vertical="center"/>
    </xf>
    <xf numFmtId="0" fontId="37" fillId="21" borderId="30" xfId="0" applyFont="1" applyFill="1" applyBorder="1" applyAlignment="1">
      <alignment vertical="center" wrapText="1"/>
    </xf>
    <xf numFmtId="0" fontId="37" fillId="21" borderId="30" xfId="0" applyFont="1" applyFill="1" applyBorder="1" applyAlignment="1">
      <alignment horizontal="left" vertical="center" wrapText="1"/>
    </xf>
    <xf numFmtId="0" fontId="33" fillId="21" borderId="32" xfId="0" applyFont="1" applyFill="1" applyBorder="1" applyAlignment="1">
      <alignment horizontal="center" vertical="center" wrapText="1"/>
    </xf>
    <xf numFmtId="0" fontId="37" fillId="21" borderId="33" xfId="0" applyFont="1" applyFill="1" applyBorder="1" applyAlignment="1">
      <alignment horizontal="left" vertical="center" wrapText="1"/>
    </xf>
    <xf numFmtId="2" fontId="36" fillId="21" borderId="59" xfId="0" applyNumberFormat="1" applyFont="1" applyFill="1" applyBorder="1" applyAlignment="1">
      <alignment horizontal="center" vertical="center"/>
    </xf>
    <xf numFmtId="0" fontId="20" fillId="0" borderId="0" xfId="0" applyFont="1" applyAlignment="1">
      <alignment horizontal="right" vertical="center"/>
    </xf>
    <xf numFmtId="0" fontId="20" fillId="0" borderId="0" xfId="0" applyFont="1" applyAlignment="1">
      <alignment vertical="center"/>
    </xf>
    <xf numFmtId="0" fontId="42" fillId="0" borderId="126" xfId="0" applyFont="1" applyBorder="1" applyAlignment="1">
      <alignment vertical="center" wrapText="1"/>
    </xf>
    <xf numFmtId="0" fontId="43" fillId="0" borderId="36" xfId="0" applyFont="1" applyBorder="1" applyAlignment="1">
      <alignment vertical="center" wrapText="1"/>
    </xf>
    <xf numFmtId="0" fontId="43" fillId="0" borderId="37" xfId="0" applyFont="1" applyBorder="1" applyAlignment="1">
      <alignment horizontal="left" vertical="center" wrapText="1"/>
    </xf>
    <xf numFmtId="0" fontId="44" fillId="0" borderId="37" xfId="0" applyFont="1" applyBorder="1" applyAlignment="1">
      <alignment horizontal="left" vertical="center" wrapText="1"/>
    </xf>
    <xf numFmtId="0" fontId="42" fillId="0" borderId="0" xfId="0" applyFont="1" applyAlignment="1">
      <alignment vertical="center" wrapText="1"/>
    </xf>
    <xf numFmtId="0" fontId="41" fillId="0" borderId="37" xfId="0" applyFont="1" applyBorder="1" applyAlignment="1">
      <alignment vertical="center" wrapText="1"/>
    </xf>
    <xf numFmtId="0" fontId="41" fillId="0" borderId="36" xfId="0" applyFont="1" applyBorder="1" applyAlignment="1">
      <alignment vertical="center" wrapText="1"/>
    </xf>
    <xf numFmtId="0" fontId="2" fillId="0" borderId="29" xfId="0" applyFont="1" applyBorder="1" applyAlignment="1">
      <alignment horizontal="center" vertical="center"/>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4" borderId="29" xfId="0" applyFont="1" applyFill="1" applyBorder="1" applyAlignment="1">
      <alignment horizontal="center" vertical="center"/>
    </xf>
    <xf numFmtId="0" fontId="2" fillId="4" borderId="30" xfId="0" applyFont="1" applyFill="1" applyBorder="1" applyAlignment="1">
      <alignment horizontal="left" vertical="center" wrapText="1"/>
    </xf>
    <xf numFmtId="0" fontId="2" fillId="4" borderId="31" xfId="0" applyFont="1" applyFill="1" applyBorder="1" applyAlignment="1">
      <alignment horizontal="left" vertical="center" wrapText="1"/>
    </xf>
    <xf numFmtId="0" fontId="2" fillId="0" borderId="32" xfId="0" applyFont="1" applyBorder="1" applyAlignment="1">
      <alignment horizontal="center" vertical="center"/>
    </xf>
    <xf numFmtId="0" fontId="2" fillId="0" borderId="33" xfId="0" applyFont="1" applyBorder="1" applyAlignment="1">
      <alignment horizontal="left" vertical="center" wrapText="1"/>
    </xf>
    <xf numFmtId="0" fontId="34" fillId="22" borderId="45" xfId="0" applyFont="1" applyFill="1" applyBorder="1" applyAlignment="1">
      <alignment horizontal="center" vertical="center" wrapText="1"/>
    </xf>
    <xf numFmtId="0" fontId="33" fillId="22" borderId="72" xfId="0" applyFont="1" applyFill="1" applyBorder="1" applyAlignment="1">
      <alignment horizontal="center" vertical="center" wrapText="1"/>
    </xf>
    <xf numFmtId="0" fontId="33" fillId="22" borderId="66" xfId="0" applyFont="1" applyFill="1" applyBorder="1" applyAlignment="1">
      <alignment horizontal="center" vertical="center" wrapText="1"/>
    </xf>
    <xf numFmtId="0" fontId="33" fillId="22" borderId="65" xfId="0" applyFont="1" applyFill="1" applyBorder="1" applyAlignment="1">
      <alignment horizontal="center" vertical="center" wrapText="1"/>
    </xf>
    <xf numFmtId="0" fontId="33" fillId="22" borderId="61" xfId="0" applyFont="1" applyFill="1" applyBorder="1" applyAlignment="1">
      <alignment horizontal="center" vertical="center" wrapText="1"/>
    </xf>
    <xf numFmtId="0" fontId="33" fillId="22" borderId="55" xfId="0" applyFont="1" applyFill="1" applyBorder="1" applyAlignment="1">
      <alignment horizontal="center" vertical="center" wrapText="1"/>
    </xf>
    <xf numFmtId="0" fontId="33" fillId="22" borderId="26" xfId="0" applyFont="1" applyFill="1" applyBorder="1" applyAlignment="1">
      <alignment horizontal="center" vertical="center" wrapText="1"/>
    </xf>
    <xf numFmtId="2" fontId="36" fillId="22" borderId="57" xfId="0" applyNumberFormat="1" applyFont="1" applyFill="1" applyBorder="1" applyAlignment="1">
      <alignment horizontal="center" vertical="center"/>
    </xf>
    <xf numFmtId="0" fontId="33" fillId="22" borderId="29" xfId="0" applyFont="1" applyFill="1" applyBorder="1" applyAlignment="1">
      <alignment horizontal="center" vertical="center" wrapText="1"/>
    </xf>
    <xf numFmtId="2" fontId="36" fillId="22" borderId="58" xfId="0" applyNumberFormat="1" applyFont="1" applyFill="1" applyBorder="1" applyAlignment="1">
      <alignment horizontal="center" vertical="center"/>
    </xf>
    <xf numFmtId="0" fontId="33" fillId="22" borderId="32" xfId="0" applyFont="1" applyFill="1" applyBorder="1" applyAlignment="1">
      <alignment horizontal="center" vertical="center" wrapText="1"/>
    </xf>
    <xf numFmtId="2" fontId="36" fillId="22" borderId="59" xfId="0" applyNumberFormat="1" applyFont="1" applyFill="1" applyBorder="1" applyAlignment="1">
      <alignment horizontal="center" vertical="center"/>
    </xf>
    <xf numFmtId="0" fontId="44" fillId="0" borderId="126" xfId="0" applyFont="1" applyBorder="1" applyAlignment="1">
      <alignment horizontal="left" vertical="center" wrapText="1"/>
    </xf>
    <xf numFmtId="2" fontId="19" fillId="10" borderId="170" xfId="0" applyNumberFormat="1" applyFont="1" applyFill="1" applyBorder="1" applyAlignment="1">
      <alignment horizontal="center" vertical="center" wrapText="1"/>
    </xf>
    <xf numFmtId="0" fontId="46" fillId="23" borderId="37" xfId="0" applyFont="1" applyFill="1" applyBorder="1" applyAlignment="1">
      <alignment vertical="center" wrapText="1"/>
    </xf>
    <xf numFmtId="0" fontId="10" fillId="0" borderId="171" xfId="0" applyFont="1" applyBorder="1" applyAlignment="1">
      <alignment horizontal="center" vertical="center" wrapText="1"/>
    </xf>
    <xf numFmtId="0" fontId="17" fillId="8" borderId="171" xfId="0" applyFont="1" applyFill="1" applyBorder="1" applyAlignment="1">
      <alignment horizontal="center" vertical="center" wrapText="1"/>
    </xf>
    <xf numFmtId="0" fontId="27" fillId="0" borderId="114" xfId="0" applyFont="1" applyBorder="1" applyAlignment="1">
      <alignment horizontal="center" vertical="center" wrapText="1"/>
    </xf>
    <xf numFmtId="0" fontId="17" fillId="20" borderId="172" xfId="0" applyFont="1" applyFill="1" applyBorder="1" applyAlignment="1">
      <alignment horizontal="center" vertical="center" wrapText="1"/>
    </xf>
    <xf numFmtId="0" fontId="27" fillId="0" borderId="171" xfId="0" applyFont="1" applyBorder="1" applyAlignment="1">
      <alignment horizontal="center" vertical="center" wrapText="1"/>
    </xf>
    <xf numFmtId="0" fontId="12" fillId="0" borderId="9" xfId="0" applyFont="1" applyBorder="1" applyAlignment="1">
      <alignment horizontal="center" vertical="center" wrapText="1"/>
    </xf>
    <xf numFmtId="0" fontId="40" fillId="20" borderId="36" xfId="0" applyFont="1" applyFill="1" applyBorder="1" applyAlignment="1">
      <alignment vertical="center" wrapText="1"/>
    </xf>
    <xf numFmtId="164" fontId="11" fillId="0" borderId="173" xfId="0" applyNumberFormat="1" applyFont="1" applyBorder="1" applyAlignment="1">
      <alignment horizontal="center" vertical="center"/>
    </xf>
    <xf numFmtId="0" fontId="53" fillId="0" borderId="0" xfId="0" applyFont="1" applyAlignment="1">
      <alignment vertical="center"/>
    </xf>
    <xf numFmtId="0" fontId="2" fillId="0" borderId="176" xfId="0" applyFont="1" applyBorder="1" applyAlignment="1">
      <alignment horizontal="left" vertical="center" wrapText="1"/>
    </xf>
    <xf numFmtId="0" fontId="55" fillId="11" borderId="95" xfId="0" applyFont="1" applyFill="1" applyBorder="1" applyAlignment="1">
      <alignment horizontal="left" vertical="center" wrapText="1" readingOrder="1"/>
    </xf>
    <xf numFmtId="0" fontId="57" fillId="12" borderId="96" xfId="0" applyFont="1" applyFill="1" applyBorder="1" applyAlignment="1">
      <alignment horizontal="left" vertical="center" wrapText="1" readingOrder="1"/>
    </xf>
    <xf numFmtId="0" fontId="9" fillId="2" borderId="38" xfId="0" applyFont="1" applyFill="1" applyBorder="1" applyAlignment="1">
      <alignment horizontal="center" vertical="center" wrapText="1"/>
    </xf>
    <xf numFmtId="0" fontId="9" fillId="2" borderId="36" xfId="0" applyFont="1" applyFill="1" applyBorder="1" applyAlignment="1" applyProtection="1">
      <alignment horizontal="center" vertical="center" wrapText="1"/>
      <protection locked="0"/>
    </xf>
    <xf numFmtId="0" fontId="9" fillId="2" borderId="37" xfId="0" applyFont="1" applyFill="1" applyBorder="1" applyAlignment="1" applyProtection="1">
      <alignment horizontal="center" vertical="center" wrapText="1"/>
      <protection locked="0"/>
    </xf>
    <xf numFmtId="0" fontId="42" fillId="0" borderId="36" xfId="0" applyFont="1" applyBorder="1" applyAlignment="1">
      <alignment vertical="center" wrapText="1"/>
    </xf>
    <xf numFmtId="0" fontId="42" fillId="0" borderId="182" xfId="0" applyFont="1" applyBorder="1" applyAlignment="1">
      <alignment vertical="center" wrapText="1"/>
    </xf>
    <xf numFmtId="0" fontId="42" fillId="0" borderId="37" xfId="0" applyFont="1" applyBorder="1" applyAlignment="1">
      <alignment vertical="center" wrapText="1"/>
    </xf>
    <xf numFmtId="0" fontId="44" fillId="0" borderId="127" xfId="0" applyFont="1" applyBorder="1" applyAlignment="1">
      <alignment vertical="center" wrapText="1"/>
    </xf>
    <xf numFmtId="0" fontId="44" fillId="0" borderId="36" xfId="0" applyFont="1" applyBorder="1" applyAlignment="1">
      <alignment horizontal="left" vertical="center" wrapText="1"/>
    </xf>
    <xf numFmtId="0" fontId="44" fillId="0" borderId="44" xfId="0" applyFont="1" applyBorder="1" applyAlignment="1">
      <alignment vertical="center" wrapText="1"/>
    </xf>
    <xf numFmtId="0" fontId="40" fillId="20" borderId="126" xfId="0" applyFont="1" applyFill="1" applyBorder="1" applyAlignment="1">
      <alignment vertical="center" wrapText="1"/>
    </xf>
    <xf numFmtId="0" fontId="42" fillId="0" borderId="9" xfId="0" applyFont="1" applyBorder="1" applyAlignment="1">
      <alignment vertical="center" wrapText="1"/>
    </xf>
    <xf numFmtId="0" fontId="43" fillId="0" borderId="37" xfId="0" applyFont="1" applyBorder="1" applyAlignment="1">
      <alignment vertical="center" wrapText="1"/>
    </xf>
    <xf numFmtId="0" fontId="44" fillId="0" borderId="52" xfId="0" applyFont="1" applyBorder="1" applyAlignment="1">
      <alignment vertical="center" wrapText="1"/>
    </xf>
    <xf numFmtId="0" fontId="46" fillId="9" borderId="37" xfId="0" applyFont="1" applyFill="1" applyBorder="1" applyAlignment="1">
      <alignment vertical="center" wrapText="1"/>
    </xf>
    <xf numFmtId="0" fontId="42" fillId="0" borderId="45" xfId="0" applyFont="1" applyBorder="1" applyAlignment="1">
      <alignment vertical="center" wrapText="1"/>
    </xf>
    <xf numFmtId="0" fontId="44" fillId="0" borderId="126" xfId="0" applyFont="1" applyBorder="1" applyAlignment="1">
      <alignment vertical="center" wrapText="1"/>
    </xf>
    <xf numFmtId="0" fontId="43" fillId="0" borderId="125" xfId="0" applyFont="1" applyBorder="1" applyAlignment="1">
      <alignment vertical="center" wrapText="1"/>
    </xf>
    <xf numFmtId="0" fontId="43" fillId="0" borderId="45" xfId="0" applyFont="1" applyBorder="1" applyAlignment="1">
      <alignment vertical="center" wrapText="1"/>
    </xf>
    <xf numFmtId="0" fontId="60" fillId="20" borderId="36" xfId="0" applyFont="1" applyFill="1" applyBorder="1" applyAlignment="1">
      <alignment vertical="center" wrapText="1"/>
    </xf>
    <xf numFmtId="0" fontId="42" fillId="0" borderId="128" xfId="0" applyFont="1" applyBorder="1" applyAlignment="1">
      <alignment vertical="center" wrapText="1"/>
    </xf>
    <xf numFmtId="0" fontId="44" fillId="0" borderId="125" xfId="0" applyFont="1" applyBorder="1" applyAlignment="1">
      <alignment vertical="center" wrapText="1"/>
    </xf>
    <xf numFmtId="0" fontId="42" fillId="0" borderId="44" xfId="0" applyFont="1" applyBorder="1" applyAlignment="1">
      <alignment vertical="center" wrapText="1"/>
    </xf>
    <xf numFmtId="0" fontId="42" fillId="0" borderId="127" xfId="0" applyFont="1" applyBorder="1" applyAlignment="1">
      <alignment vertical="center" wrapText="1"/>
    </xf>
    <xf numFmtId="0" fontId="42" fillId="0" borderId="37" xfId="0" applyFont="1" applyBorder="1" applyAlignment="1">
      <alignment horizontal="left" vertical="center" wrapText="1"/>
    </xf>
    <xf numFmtId="0" fontId="40" fillId="9" borderId="36" xfId="0" applyFont="1" applyFill="1" applyBorder="1" applyAlignment="1">
      <alignment vertical="center" wrapText="1"/>
    </xf>
    <xf numFmtId="0" fontId="44" fillId="0" borderId="127" xfId="0" applyFont="1" applyBorder="1" applyAlignment="1">
      <alignment horizontal="left" vertical="center" wrapText="1"/>
    </xf>
    <xf numFmtId="0" fontId="42" fillId="0" borderId="127" xfId="0" applyFont="1" applyBorder="1" applyAlignment="1">
      <alignment horizontal="left" vertical="center" wrapText="1"/>
    </xf>
    <xf numFmtId="0" fontId="42" fillId="0" borderId="128" xfId="0" applyFont="1" applyBorder="1" applyAlignment="1">
      <alignment horizontal="left" vertical="center" wrapText="1"/>
    </xf>
    <xf numFmtId="0" fontId="43" fillId="0" borderId="127" xfId="0" applyFont="1" applyBorder="1" applyAlignment="1">
      <alignment horizontal="left" vertical="center" wrapText="1"/>
    </xf>
    <xf numFmtId="0" fontId="43" fillId="0" borderId="44" xfId="0" applyFont="1" applyBorder="1" applyAlignment="1">
      <alignment horizontal="left" vertical="center" wrapText="1"/>
    </xf>
    <xf numFmtId="0" fontId="44" fillId="0" borderId="37" xfId="0" applyFont="1" applyBorder="1" applyAlignment="1">
      <alignment vertical="center" wrapText="1"/>
    </xf>
    <xf numFmtId="0" fontId="46" fillId="20" borderId="128" xfId="0" applyFont="1" applyFill="1" applyBorder="1" applyAlignment="1">
      <alignment vertical="center" wrapText="1"/>
    </xf>
    <xf numFmtId="0" fontId="44" fillId="0" borderId="36" xfId="0" applyFont="1" applyBorder="1" applyAlignment="1">
      <alignment vertical="center" wrapText="1"/>
    </xf>
    <xf numFmtId="0" fontId="40" fillId="20" borderId="37" xfId="0" applyFont="1" applyFill="1" applyBorder="1" applyAlignment="1">
      <alignment vertical="center" wrapText="1"/>
    </xf>
    <xf numFmtId="0" fontId="61" fillId="20" borderId="128" xfId="0" applyFont="1" applyFill="1" applyBorder="1" applyAlignment="1">
      <alignment vertical="center" wrapText="1"/>
    </xf>
    <xf numFmtId="0" fontId="40" fillId="9" borderId="37" xfId="0" applyFont="1" applyFill="1" applyBorder="1" applyAlignment="1">
      <alignment vertical="center" wrapText="1"/>
    </xf>
    <xf numFmtId="0" fontId="46" fillId="9" borderId="128" xfId="0" applyFont="1" applyFill="1" applyBorder="1" applyAlignment="1">
      <alignment vertical="center" wrapText="1"/>
    </xf>
    <xf numFmtId="0" fontId="46" fillId="9" borderId="126" xfId="0" applyFont="1" applyFill="1" applyBorder="1" applyAlignment="1">
      <alignment vertical="center" wrapText="1"/>
    </xf>
    <xf numFmtId="0" fontId="40" fillId="9" borderId="37" xfId="0" applyFont="1" applyFill="1" applyBorder="1" applyAlignment="1">
      <alignment horizontal="left" vertical="center" wrapText="1"/>
    </xf>
    <xf numFmtId="0" fontId="40" fillId="9" borderId="126" xfId="0" applyFont="1" applyFill="1" applyBorder="1" applyAlignment="1">
      <alignment vertical="center" wrapText="1"/>
    </xf>
    <xf numFmtId="0" fontId="42" fillId="0" borderId="125" xfId="0" applyFont="1" applyBorder="1" applyAlignment="1">
      <alignment vertical="center" wrapText="1"/>
    </xf>
    <xf numFmtId="0" fontId="42" fillId="0" borderId="45" xfId="0" applyFont="1" applyBorder="1" applyAlignment="1">
      <alignment horizontal="left" vertical="center" wrapText="1"/>
    </xf>
    <xf numFmtId="0" fontId="42" fillId="0" borderId="126" xfId="0" applyFont="1" applyBorder="1" applyAlignment="1">
      <alignment horizontal="left" vertical="center" wrapText="1"/>
    </xf>
    <xf numFmtId="0" fontId="43" fillId="0" borderId="128" xfId="0" applyFont="1" applyBorder="1" applyAlignment="1">
      <alignment horizontal="left" vertical="center" wrapText="1"/>
    </xf>
    <xf numFmtId="0" fontId="43" fillId="0" borderId="126" xfId="0" applyFont="1" applyBorder="1" applyAlignment="1">
      <alignment horizontal="left" vertical="center" wrapText="1"/>
    </xf>
    <xf numFmtId="0" fontId="46" fillId="9" borderId="125" xfId="0" applyFont="1" applyFill="1" applyBorder="1" applyAlignment="1">
      <alignment vertical="center" wrapText="1"/>
    </xf>
    <xf numFmtId="0" fontId="42" fillId="8" borderId="44" xfId="0" applyFont="1" applyFill="1" applyBorder="1" applyAlignment="1">
      <alignment vertical="center" wrapText="1"/>
    </xf>
    <xf numFmtId="0" fontId="42" fillId="8" borderId="126" xfId="0" applyFont="1" applyFill="1" applyBorder="1" applyAlignment="1">
      <alignment vertical="center" wrapText="1"/>
    </xf>
    <xf numFmtId="0" fontId="43" fillId="8" borderId="37" xfId="0" applyFont="1" applyFill="1" applyBorder="1" applyAlignment="1">
      <alignment vertical="center" wrapText="1"/>
    </xf>
    <xf numFmtId="0" fontId="43" fillId="8" borderId="36" xfId="0" applyFont="1" applyFill="1" applyBorder="1" applyAlignment="1">
      <alignment vertical="center" wrapText="1"/>
    </xf>
    <xf numFmtId="0" fontId="42" fillId="8" borderId="36" xfId="0" applyFont="1" applyFill="1" applyBorder="1" applyAlignment="1">
      <alignment vertical="center" wrapText="1"/>
    </xf>
    <xf numFmtId="0" fontId="43" fillId="8" borderId="45" xfId="0" applyFont="1" applyFill="1" applyBorder="1" applyAlignment="1">
      <alignment vertical="center" wrapText="1"/>
    </xf>
    <xf numFmtId="0" fontId="39" fillId="9" borderId="125" xfId="0" applyFont="1" applyFill="1" applyBorder="1" applyAlignment="1">
      <alignment vertical="center" wrapText="1"/>
    </xf>
    <xf numFmtId="0" fontId="42" fillId="8" borderId="45" xfId="0" applyFont="1" applyFill="1" applyBorder="1" applyAlignment="1">
      <alignment vertical="center" wrapText="1"/>
    </xf>
    <xf numFmtId="0" fontId="42" fillId="8" borderId="37" xfId="0" applyFont="1" applyFill="1" applyBorder="1" applyAlignment="1">
      <alignment vertical="center" wrapText="1"/>
    </xf>
    <xf numFmtId="0" fontId="44" fillId="8" borderId="126" xfId="0" applyFont="1" applyFill="1" applyBorder="1" applyAlignment="1">
      <alignment vertical="center" wrapText="1"/>
    </xf>
    <xf numFmtId="0" fontId="40" fillId="9" borderId="45" xfId="0" applyFont="1" applyFill="1" applyBorder="1" applyAlignment="1">
      <alignment vertical="center" wrapText="1"/>
    </xf>
    <xf numFmtId="0" fontId="44" fillId="8" borderId="36" xfId="0" applyFont="1" applyFill="1" applyBorder="1" applyAlignment="1">
      <alignment vertical="center" wrapText="1"/>
    </xf>
    <xf numFmtId="0" fontId="17" fillId="20" borderId="45" xfId="0" applyFont="1" applyFill="1" applyBorder="1" applyAlignment="1">
      <alignment horizontal="left" vertical="center" wrapText="1"/>
    </xf>
    <xf numFmtId="0" fontId="43" fillId="8" borderId="44" xfId="0" applyFont="1" applyFill="1" applyBorder="1" applyAlignment="1">
      <alignment vertical="center" wrapText="1"/>
    </xf>
    <xf numFmtId="0" fontId="40" fillId="9" borderId="127" xfId="0" applyFont="1" applyFill="1" applyBorder="1" applyAlignment="1">
      <alignment vertical="center" wrapText="1"/>
    </xf>
    <xf numFmtId="0" fontId="46" fillId="9" borderId="44" xfId="0" applyFont="1" applyFill="1" applyBorder="1" applyAlignment="1">
      <alignment vertical="center" wrapText="1"/>
    </xf>
    <xf numFmtId="0" fontId="42" fillId="0" borderId="113" xfId="0" applyFont="1" applyBorder="1" applyAlignment="1">
      <alignment vertical="center" wrapText="1"/>
    </xf>
    <xf numFmtId="0" fontId="40" fillId="9" borderId="130" xfId="0" applyFont="1" applyFill="1" applyBorder="1" applyAlignment="1">
      <alignment vertical="center" wrapText="1"/>
    </xf>
    <xf numFmtId="0" fontId="43" fillId="0" borderId="44" xfId="0" applyFont="1" applyBorder="1" applyAlignment="1">
      <alignment vertical="center" wrapText="1"/>
    </xf>
    <xf numFmtId="0" fontId="11" fillId="0" borderId="112" xfId="0" applyFont="1" applyBorder="1" applyAlignment="1">
      <alignment horizontal="center" vertical="center" wrapText="1"/>
    </xf>
    <xf numFmtId="0" fontId="44" fillId="0" borderId="112" xfId="0" applyFont="1" applyBorder="1" applyAlignment="1">
      <alignment vertical="center" wrapText="1"/>
    </xf>
    <xf numFmtId="0" fontId="46" fillId="20" borderId="36" xfId="0" applyFont="1" applyFill="1" applyBorder="1" applyAlignment="1">
      <alignment vertical="center" wrapText="1"/>
    </xf>
    <xf numFmtId="0" fontId="42" fillId="0" borderId="36" xfId="0" applyFont="1" applyBorder="1" applyAlignment="1">
      <alignment vertical="top" wrapText="1"/>
    </xf>
    <xf numFmtId="0" fontId="37" fillId="22" borderId="82" xfId="0" applyFont="1" applyFill="1" applyBorder="1" applyAlignment="1">
      <alignment vertical="center" wrapText="1"/>
    </xf>
    <xf numFmtId="0" fontId="6" fillId="8" borderId="0" xfId="2" applyFill="1"/>
    <xf numFmtId="0" fontId="0" fillId="8" borderId="0" xfId="0" applyFill="1" applyAlignment="1">
      <alignment wrapText="1"/>
    </xf>
    <xf numFmtId="0" fontId="65" fillId="4" borderId="180" xfId="0" applyFont="1" applyFill="1" applyBorder="1" applyAlignment="1">
      <alignment horizontal="left" vertical="center" wrapText="1" readingOrder="1"/>
    </xf>
    <xf numFmtId="0" fontId="43" fillId="0" borderId="37" xfId="0" applyFont="1" applyBorder="1" applyAlignment="1">
      <alignment vertical="top" wrapText="1"/>
    </xf>
    <xf numFmtId="0" fontId="42" fillId="0" borderId="184" xfId="0" applyFont="1" applyBorder="1" applyAlignment="1">
      <alignment vertical="center" wrapText="1"/>
    </xf>
    <xf numFmtId="0" fontId="43" fillId="0" borderId="185" xfId="0" applyFont="1" applyBorder="1" applyAlignment="1">
      <alignment horizontal="left" vertical="top" wrapText="1"/>
    </xf>
    <xf numFmtId="2" fontId="0" fillId="8" borderId="35" xfId="0" applyNumberFormat="1" applyFill="1" applyBorder="1" applyAlignment="1">
      <alignment horizontal="center" vertical="center"/>
    </xf>
    <xf numFmtId="2" fontId="0" fillId="8" borderId="28" xfId="0" applyNumberFormat="1" applyFill="1" applyBorder="1" applyAlignment="1">
      <alignment horizontal="center" vertical="center"/>
    </xf>
    <xf numFmtId="2" fontId="0" fillId="8" borderId="41" xfId="0" applyNumberFormat="1" applyFill="1" applyBorder="1" applyAlignment="1">
      <alignment horizontal="center" vertical="center"/>
    </xf>
    <xf numFmtId="2" fontId="0" fillId="8" borderId="31" xfId="0" applyNumberFormat="1" applyFill="1" applyBorder="1" applyAlignment="1">
      <alignment horizontal="center" vertical="center"/>
    </xf>
    <xf numFmtId="2" fontId="0" fillId="8" borderId="40" xfId="0" applyNumberFormat="1" applyFill="1" applyBorder="1" applyAlignment="1">
      <alignment horizontal="center" vertical="center"/>
    </xf>
    <xf numFmtId="2" fontId="0" fillId="8" borderId="34" xfId="0" applyNumberFormat="1" applyFill="1" applyBorder="1" applyAlignment="1">
      <alignment horizontal="center" vertical="center"/>
    </xf>
    <xf numFmtId="0" fontId="2" fillId="4" borderId="41" xfId="0" applyFont="1" applyFill="1" applyBorder="1" applyAlignment="1">
      <alignment horizontal="center" vertical="center"/>
    </xf>
    <xf numFmtId="0" fontId="43" fillId="0" borderId="128" xfId="0" applyFont="1" applyBorder="1" applyAlignment="1">
      <alignment horizontal="left" vertical="top" wrapText="1"/>
    </xf>
    <xf numFmtId="0" fontId="52"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8"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4" fillId="4" borderId="8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11" fillId="0" borderId="90" xfId="0" applyFont="1" applyBorder="1" applyAlignment="1">
      <alignment horizontal="left" vertical="center"/>
    </xf>
    <xf numFmtId="0" fontId="11" fillId="0" borderId="102" xfId="0" applyFont="1" applyBorder="1" applyAlignment="1">
      <alignment horizontal="left" vertical="center"/>
    </xf>
    <xf numFmtId="0" fontId="11" fillId="0" borderId="91" xfId="0" applyFont="1" applyBorder="1" applyAlignment="1">
      <alignment horizontal="left" vertical="center"/>
    </xf>
    <xf numFmtId="0" fontId="11" fillId="0" borderId="104" xfId="0" applyFont="1" applyBorder="1" applyAlignment="1">
      <alignment horizontal="left" vertical="center"/>
    </xf>
    <xf numFmtId="0" fontId="11" fillId="0" borderId="174" xfId="0" applyFont="1" applyBorder="1" applyAlignment="1">
      <alignment horizontal="left" vertical="center"/>
    </xf>
    <xf numFmtId="0" fontId="11" fillId="0" borderId="175" xfId="0" applyFont="1" applyBorder="1" applyAlignment="1">
      <alignment horizontal="left" vertical="center"/>
    </xf>
    <xf numFmtId="0" fontId="63" fillId="0" borderId="0" xfId="0" applyFont="1" applyAlignment="1">
      <alignment horizontal="left"/>
    </xf>
    <xf numFmtId="0" fontId="2" fillId="0" borderId="0" xfId="0" applyFont="1" applyAlignment="1">
      <alignment horizontal="left"/>
    </xf>
    <xf numFmtId="0" fontId="0" fillId="3" borderId="11" xfId="0" applyFill="1" applyBorder="1" applyAlignment="1">
      <alignment horizontal="center"/>
    </xf>
    <xf numFmtId="0" fontId="0" fillId="3" borderId="0" xfId="0" applyFill="1" applyAlignment="1">
      <alignment horizontal="center"/>
    </xf>
    <xf numFmtId="0" fontId="0" fillId="3" borderId="9" xfId="0" applyFill="1" applyBorder="1" applyAlignment="1">
      <alignment horizontal="center"/>
    </xf>
    <xf numFmtId="0" fontId="48" fillId="8" borderId="15" xfId="0" applyFont="1" applyFill="1" applyBorder="1" applyAlignment="1">
      <alignment horizontal="left" vertical="center" wrapText="1"/>
    </xf>
    <xf numFmtId="0" fontId="2" fillId="8" borderId="13" xfId="0" applyFont="1" applyFill="1" applyBorder="1" applyAlignment="1">
      <alignment horizontal="left" vertical="center"/>
    </xf>
    <xf numFmtId="0" fontId="2" fillId="8" borderId="18" xfId="0" applyFont="1" applyFill="1" applyBorder="1" applyAlignment="1">
      <alignment horizontal="left" vertical="center"/>
    </xf>
    <xf numFmtId="0" fontId="2" fillId="8" borderId="14" xfId="0" applyFont="1" applyFill="1" applyBorder="1" applyAlignment="1">
      <alignment horizontal="left" vertical="center"/>
    </xf>
    <xf numFmtId="0" fontId="2" fillId="8" borderId="0" xfId="0" applyFont="1" applyFill="1" applyAlignment="1">
      <alignment horizontal="left" vertical="center"/>
    </xf>
    <xf numFmtId="0" fontId="2" fillId="8" borderId="2" xfId="0" applyFont="1" applyFill="1" applyBorder="1" applyAlignment="1">
      <alignment horizontal="left" vertical="center"/>
    </xf>
    <xf numFmtId="0" fontId="2" fillId="8" borderId="16" xfId="0" applyFont="1" applyFill="1" applyBorder="1" applyAlignment="1">
      <alignment horizontal="left" vertical="center"/>
    </xf>
    <xf numFmtId="0" fontId="2" fillId="8" borderId="17" xfId="0" applyFont="1" applyFill="1" applyBorder="1" applyAlignment="1">
      <alignment horizontal="left" vertical="center"/>
    </xf>
    <xf numFmtId="0" fontId="2" fillId="8" borderId="19" xfId="0" applyFont="1" applyFill="1" applyBorder="1" applyAlignment="1">
      <alignment horizontal="left" vertical="center"/>
    </xf>
    <xf numFmtId="164" fontId="4" fillId="0" borderId="59" xfId="0" applyNumberFormat="1" applyFont="1" applyBorder="1" applyAlignment="1">
      <alignment horizontal="center" vertical="center" wrapText="1"/>
    </xf>
    <xf numFmtId="164" fontId="4" fillId="0" borderId="86" xfId="0" applyNumberFormat="1" applyFont="1" applyBorder="1" applyAlignment="1">
      <alignment horizontal="center" vertical="center" wrapText="1"/>
    </xf>
    <xf numFmtId="164" fontId="4" fillId="0" borderId="87" xfId="0" applyNumberFormat="1" applyFont="1" applyBorder="1" applyAlignment="1">
      <alignment horizontal="center" vertical="center" wrapText="1"/>
    </xf>
    <xf numFmtId="0" fontId="65" fillId="0" borderId="59" xfId="0" applyFont="1" applyBorder="1" applyAlignment="1">
      <alignment horizontal="left" vertical="center"/>
    </xf>
    <xf numFmtId="0" fontId="5" fillId="0" borderId="40" xfId="0" applyFont="1" applyBorder="1" applyAlignment="1">
      <alignment horizontal="left" vertical="center"/>
    </xf>
    <xf numFmtId="0" fontId="2" fillId="0" borderId="0" xfId="0" applyFont="1" applyAlignment="1">
      <alignment horizontal="left" vertical="center" wrapText="1"/>
    </xf>
    <xf numFmtId="0" fontId="25" fillId="13" borderId="8" xfId="0" applyFont="1" applyFill="1" applyBorder="1" applyAlignment="1">
      <alignment horizontal="center" vertical="center"/>
    </xf>
    <xf numFmtId="0" fontId="25" fillId="13" borderId="92" xfId="0" applyFont="1" applyFill="1" applyBorder="1" applyAlignment="1">
      <alignment horizontal="center" vertical="center"/>
    </xf>
    <xf numFmtId="0" fontId="25" fillId="13" borderId="93" xfId="0" applyFont="1" applyFill="1" applyBorder="1" applyAlignment="1">
      <alignment horizontal="center" vertical="center"/>
    </xf>
    <xf numFmtId="0" fontId="7" fillId="14" borderId="10"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7" fillId="14" borderId="54" xfId="0" applyFont="1" applyFill="1" applyBorder="1" applyAlignment="1">
      <alignment horizontal="left" vertical="center" wrapText="1"/>
    </xf>
    <xf numFmtId="0" fontId="7" fillId="14" borderId="6" xfId="0" applyFont="1" applyFill="1" applyBorder="1" applyAlignment="1">
      <alignment horizontal="left" vertical="center" wrapText="1"/>
    </xf>
    <xf numFmtId="0" fontId="7" fillId="14" borderId="0" xfId="0" applyFont="1" applyFill="1" applyAlignment="1">
      <alignment horizontal="left" vertical="center" wrapText="1"/>
    </xf>
    <xf numFmtId="0" fontId="7" fillId="14" borderId="100" xfId="0" applyFont="1" applyFill="1" applyBorder="1" applyAlignment="1">
      <alignment horizontal="left" vertical="center" wrapText="1"/>
    </xf>
    <xf numFmtId="0" fontId="7" fillId="14" borderId="7" xfId="0" applyFont="1" applyFill="1" applyBorder="1" applyAlignment="1">
      <alignment horizontal="left" vertical="center" wrapText="1"/>
    </xf>
    <xf numFmtId="0" fontId="7" fillId="14" borderId="97" xfId="0" applyFont="1" applyFill="1" applyBorder="1" applyAlignment="1">
      <alignment horizontal="left" vertical="center" wrapText="1"/>
    </xf>
    <xf numFmtId="0" fontId="7" fillId="14" borderId="60" xfId="0" applyFont="1" applyFill="1" applyBorder="1" applyAlignment="1">
      <alignment horizontal="left" vertical="center" wrapText="1"/>
    </xf>
    <xf numFmtId="164" fontId="29" fillId="14" borderId="98" xfId="0" applyNumberFormat="1" applyFont="1" applyFill="1" applyBorder="1" applyAlignment="1" applyProtection="1">
      <alignment horizontal="center" vertical="center"/>
      <protection locked="0"/>
    </xf>
    <xf numFmtId="164" fontId="29" fillId="14" borderId="4" xfId="0" applyNumberFormat="1" applyFont="1" applyFill="1" applyBorder="1" applyAlignment="1" applyProtection="1">
      <alignment horizontal="center" vertical="center"/>
      <protection locked="0"/>
    </xf>
    <xf numFmtId="164" fontId="29" fillId="14" borderId="5" xfId="0" applyNumberFormat="1" applyFont="1" applyFill="1" applyBorder="1" applyAlignment="1" applyProtection="1">
      <alignment horizontal="center" vertical="center"/>
      <protection locked="0"/>
    </xf>
    <xf numFmtId="164" fontId="29" fillId="14" borderId="99" xfId="0" applyNumberFormat="1" applyFont="1" applyFill="1" applyBorder="1" applyAlignment="1" applyProtection="1">
      <alignment horizontal="center" vertical="center"/>
      <protection locked="0"/>
    </xf>
    <xf numFmtId="164" fontId="29" fillId="14" borderId="0" xfId="0" applyNumberFormat="1" applyFont="1" applyFill="1" applyAlignment="1" applyProtection="1">
      <alignment horizontal="center" vertical="center"/>
      <protection locked="0"/>
    </xf>
    <xf numFmtId="164" fontId="29" fillId="14" borderId="2" xfId="0" applyNumberFormat="1" applyFont="1" applyFill="1" applyBorder="1" applyAlignment="1" applyProtection="1">
      <alignment horizontal="center" vertical="center"/>
      <protection locked="0"/>
    </xf>
    <xf numFmtId="164" fontId="29" fillId="14" borderId="56" xfId="0" applyNumberFormat="1" applyFont="1" applyFill="1" applyBorder="1" applyAlignment="1" applyProtection="1">
      <alignment horizontal="center" vertical="center"/>
      <protection locked="0"/>
    </xf>
    <xf numFmtId="164" fontId="29" fillId="14" borderId="97" xfId="0" applyNumberFormat="1" applyFont="1" applyFill="1" applyBorder="1" applyAlignment="1" applyProtection="1">
      <alignment horizontal="center" vertical="center"/>
      <protection locked="0"/>
    </xf>
    <xf numFmtId="164" fontId="29" fillId="14" borderId="68" xfId="0" applyNumberFormat="1" applyFont="1" applyFill="1" applyBorder="1" applyAlignment="1" applyProtection="1">
      <alignment horizontal="center" vertical="center"/>
      <protection locked="0"/>
    </xf>
    <xf numFmtId="0" fontId="5" fillId="4" borderId="46" xfId="0" applyFont="1" applyFill="1" applyBorder="1" applyAlignment="1">
      <alignment horizontal="center" vertical="center"/>
    </xf>
    <xf numFmtId="0" fontId="5" fillId="4" borderId="83" xfId="0" applyFont="1" applyFill="1" applyBorder="1" applyAlignment="1">
      <alignment horizontal="center" vertical="center"/>
    </xf>
    <xf numFmtId="0" fontId="5" fillId="4" borderId="47" xfId="0" applyFont="1" applyFill="1" applyBorder="1" applyAlignment="1">
      <alignment horizontal="center" vertical="center"/>
    </xf>
    <xf numFmtId="164" fontId="4" fillId="0" borderId="57" xfId="0" applyNumberFormat="1" applyFont="1" applyBorder="1" applyAlignment="1">
      <alignment horizontal="center" vertical="center"/>
    </xf>
    <xf numFmtId="164" fontId="4" fillId="0" borderId="84" xfId="0" applyNumberFormat="1" applyFont="1" applyBorder="1" applyAlignment="1">
      <alignment horizontal="center" vertical="center"/>
    </xf>
    <xf numFmtId="164" fontId="4" fillId="0" borderId="85" xfId="0" applyNumberFormat="1" applyFont="1" applyBorder="1" applyAlignment="1">
      <alignment horizontal="center" vertical="center"/>
    </xf>
    <xf numFmtId="0" fontId="23" fillId="5" borderId="15" xfId="0" applyFont="1" applyFill="1" applyBorder="1" applyAlignment="1">
      <alignment horizontal="center" vertical="center" wrapText="1" readingOrder="1"/>
    </xf>
    <xf numFmtId="0" fontId="23" fillId="5" borderId="140" xfId="0" applyFont="1" applyFill="1" applyBorder="1" applyAlignment="1">
      <alignment horizontal="center" vertical="center" wrapText="1" readingOrder="1"/>
    </xf>
    <xf numFmtId="0" fontId="8" fillId="8" borderId="177" xfId="0" applyFont="1" applyFill="1" applyBorder="1" applyAlignment="1">
      <alignment horizontal="center"/>
    </xf>
    <xf numFmtId="0" fontId="8" fillId="8" borderId="178" xfId="0" applyFont="1" applyFill="1" applyBorder="1" applyAlignment="1">
      <alignment horizontal="center"/>
    </xf>
    <xf numFmtId="0" fontId="8" fillId="8" borderId="179" xfId="0" applyFont="1" applyFill="1" applyBorder="1" applyAlignment="1">
      <alignment horizontal="center"/>
    </xf>
    <xf numFmtId="0" fontId="45" fillId="2" borderId="107" xfId="0" applyFont="1" applyFill="1" applyBorder="1" applyAlignment="1">
      <alignment horizontal="right" vertical="center" wrapText="1"/>
    </xf>
    <xf numFmtId="0" fontId="9" fillId="2" borderId="70" xfId="0" applyFont="1" applyFill="1" applyBorder="1" applyAlignment="1">
      <alignment horizontal="right" vertical="center" wrapText="1"/>
    </xf>
    <xf numFmtId="0" fontId="33" fillId="22" borderId="8" xfId="0" applyFont="1" applyFill="1" applyBorder="1" applyAlignment="1">
      <alignment horizontal="center" vertical="center" wrapText="1"/>
    </xf>
    <xf numFmtId="0" fontId="33" fillId="22" borderId="92" xfId="0" applyFont="1" applyFill="1" applyBorder="1" applyAlignment="1">
      <alignment horizontal="center" vertical="center" wrapText="1"/>
    </xf>
    <xf numFmtId="0" fontId="33" fillId="22" borderId="93" xfId="0" applyFont="1" applyFill="1" applyBorder="1" applyAlignment="1">
      <alignment horizontal="center" vertical="center" wrapText="1"/>
    </xf>
    <xf numFmtId="0" fontId="11" fillId="0" borderId="71"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2" fontId="19" fillId="10" borderId="36" xfId="0" applyNumberFormat="1" applyFont="1" applyFill="1" applyBorder="1" applyAlignment="1">
      <alignment horizontal="center" vertical="center" wrapText="1"/>
    </xf>
    <xf numFmtId="2" fontId="19" fillId="10" borderId="52" xfId="0" applyNumberFormat="1" applyFont="1" applyFill="1" applyBorder="1" applyAlignment="1">
      <alignment horizontal="center" vertical="center"/>
    </xf>
    <xf numFmtId="2" fontId="19" fillId="10" borderId="11" xfId="0" applyNumberFormat="1" applyFont="1" applyFill="1" applyBorder="1" applyAlignment="1">
      <alignment horizontal="center" vertical="center"/>
    </xf>
    <xf numFmtId="2" fontId="19" fillId="10" borderId="69" xfId="0" applyNumberFormat="1" applyFont="1" applyFill="1" applyBorder="1" applyAlignment="1">
      <alignment horizontal="center" vertical="center"/>
    </xf>
    <xf numFmtId="2" fontId="19" fillId="10" borderId="37" xfId="0" applyNumberFormat="1" applyFont="1" applyFill="1" applyBorder="1" applyAlignment="1">
      <alignment horizontal="center" vertical="center" wrapText="1"/>
    </xf>
    <xf numFmtId="2" fontId="19" fillId="10" borderId="45" xfId="0" applyNumberFormat="1" applyFont="1" applyFill="1" applyBorder="1" applyAlignment="1">
      <alignment horizontal="center" vertical="center" wrapText="1"/>
    </xf>
    <xf numFmtId="2" fontId="19" fillId="10" borderId="37" xfId="0" applyNumberFormat="1" applyFont="1" applyFill="1" applyBorder="1" applyAlignment="1">
      <alignment horizontal="center" vertical="center"/>
    </xf>
    <xf numFmtId="2" fontId="19" fillId="10" borderId="44" xfId="0" applyNumberFormat="1" applyFont="1" applyFill="1" applyBorder="1" applyAlignment="1">
      <alignment horizontal="center" vertical="center"/>
    </xf>
    <xf numFmtId="2" fontId="19" fillId="10" borderId="45" xfId="0" applyNumberFormat="1" applyFont="1" applyFill="1" applyBorder="1" applyAlignment="1">
      <alignment horizontal="center" vertical="center"/>
    </xf>
    <xf numFmtId="0" fontId="41" fillId="14" borderId="123" xfId="0" applyFont="1" applyFill="1" applyBorder="1" applyAlignment="1">
      <alignment horizontal="center" vertical="center" wrapText="1"/>
    </xf>
    <xf numFmtId="0" fontId="10" fillId="14" borderId="181" xfId="0" applyFont="1" applyFill="1" applyBorder="1" applyAlignment="1">
      <alignment horizontal="center" vertical="center" wrapText="1"/>
    </xf>
    <xf numFmtId="0" fontId="10" fillId="14" borderId="124" xfId="0" applyFont="1" applyFill="1" applyBorder="1" applyAlignment="1">
      <alignment horizontal="center" vertical="center" wrapText="1"/>
    </xf>
    <xf numFmtId="0" fontId="43" fillId="14" borderId="116" xfId="0" applyFont="1" applyFill="1" applyBorder="1" applyAlignment="1">
      <alignment horizontal="center" vertical="center" wrapText="1"/>
    </xf>
    <xf numFmtId="0" fontId="10" fillId="14" borderId="117" xfId="0" applyFont="1" applyFill="1" applyBorder="1" applyAlignment="1">
      <alignment horizontal="center" vertical="center" wrapText="1"/>
    </xf>
    <xf numFmtId="0" fontId="10" fillId="14" borderId="115" xfId="0" applyFont="1" applyFill="1" applyBorder="1" applyAlignment="1">
      <alignment horizontal="center" vertical="center" wrapText="1"/>
    </xf>
    <xf numFmtId="0" fontId="43" fillId="0" borderId="37" xfId="0" applyFont="1" applyBorder="1" applyAlignment="1">
      <alignment vertical="center" wrapText="1"/>
    </xf>
    <xf numFmtId="0" fontId="12" fillId="0" borderId="45" xfId="0" applyFont="1" applyBorder="1" applyAlignment="1">
      <alignment vertical="center" wrapText="1"/>
    </xf>
    <xf numFmtId="0" fontId="43" fillId="0" borderId="37" xfId="0" applyFont="1" applyBorder="1" applyAlignment="1">
      <alignment horizontal="left" vertical="center" wrapText="1"/>
    </xf>
    <xf numFmtId="0" fontId="12" fillId="0" borderId="45" xfId="0" applyFont="1" applyBorder="1" applyAlignment="1">
      <alignment horizontal="left" vertical="center" wrapText="1"/>
    </xf>
    <xf numFmtId="0" fontId="43" fillId="14" borderId="11"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14" borderId="69" xfId="0" applyFont="1" applyFill="1" applyBorder="1" applyAlignment="1">
      <alignment horizontal="center" vertical="center" wrapText="1"/>
    </xf>
    <xf numFmtId="0" fontId="12" fillId="0" borderId="44" xfId="0" applyFont="1" applyBorder="1" applyAlignment="1">
      <alignment horizontal="left" vertical="center" wrapText="1"/>
    </xf>
    <xf numFmtId="0" fontId="43" fillId="0" borderId="45" xfId="0" applyFont="1" applyBorder="1" applyAlignment="1">
      <alignment horizontal="left" vertical="center" wrapText="1"/>
    </xf>
    <xf numFmtId="0" fontId="43" fillId="0" borderId="112" xfId="0" applyFont="1" applyBorder="1" applyAlignment="1">
      <alignment vertical="center" wrapText="1"/>
    </xf>
    <xf numFmtId="0" fontId="12" fillId="0" borderId="36" xfId="0" applyFont="1" applyBorder="1" applyAlignment="1">
      <alignment vertical="center" wrapText="1"/>
    </xf>
    <xf numFmtId="0" fontId="43" fillId="14" borderId="123" xfId="0" applyFont="1" applyFill="1" applyBorder="1" applyAlignment="1">
      <alignment horizontal="center" vertical="center" wrapText="1"/>
    </xf>
    <xf numFmtId="2" fontId="19" fillId="10" borderId="139" xfId="0" applyNumberFormat="1" applyFont="1" applyFill="1" applyBorder="1" applyAlignment="1">
      <alignment horizontal="center" vertical="center" wrapText="1"/>
    </xf>
    <xf numFmtId="2" fontId="19" fillId="10" borderId="44" xfId="0" applyNumberFormat="1" applyFont="1" applyFill="1" applyBorder="1" applyAlignment="1">
      <alignment horizontal="center" vertical="center" wrapText="1"/>
    </xf>
    <xf numFmtId="0" fontId="43" fillId="0" borderId="36" xfId="0" applyFont="1" applyBorder="1" applyAlignment="1">
      <alignment vertical="center" wrapText="1"/>
    </xf>
    <xf numFmtId="0" fontId="12" fillId="0" borderId="44" xfId="0" applyFont="1" applyBorder="1" applyAlignment="1">
      <alignment vertical="center" wrapText="1"/>
    </xf>
    <xf numFmtId="0" fontId="41" fillId="15" borderId="37" xfId="0" applyFont="1" applyFill="1" applyBorder="1" applyAlignment="1">
      <alignment horizontal="center" vertical="center" wrapText="1"/>
    </xf>
    <xf numFmtId="0" fontId="10" fillId="15" borderId="44" xfId="0" applyFont="1" applyFill="1" applyBorder="1" applyAlignment="1">
      <alignment horizontal="center" vertical="center" wrapText="1"/>
    </xf>
    <xf numFmtId="0" fontId="12" fillId="0" borderId="139" xfId="0" applyFont="1" applyBorder="1" applyAlignment="1">
      <alignment vertical="center" wrapText="1"/>
    </xf>
    <xf numFmtId="0" fontId="43" fillId="15" borderId="37" xfId="0" applyFont="1" applyFill="1" applyBorder="1" applyAlignment="1">
      <alignment horizontal="center" vertical="center" wrapText="1"/>
    </xf>
    <xf numFmtId="0" fontId="10" fillId="15" borderId="45" xfId="0" applyFont="1" applyFill="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37" xfId="0" applyFont="1" applyBorder="1" applyAlignment="1">
      <alignment horizontal="center" vertical="center" wrapText="1"/>
    </xf>
    <xf numFmtId="0" fontId="43" fillId="16" borderId="37" xfId="0" applyFont="1" applyFill="1" applyBorder="1" applyAlignment="1">
      <alignment horizontal="center" vertical="center" wrapText="1"/>
    </xf>
    <xf numFmtId="0" fontId="15" fillId="16" borderId="44"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41" fillId="16" borderId="37" xfId="0" applyFont="1" applyFill="1" applyBorder="1" applyAlignment="1">
      <alignment horizontal="center" vertical="center" wrapText="1"/>
    </xf>
    <xf numFmtId="0" fontId="10" fillId="16" borderId="44" xfId="0" applyFont="1" applyFill="1" applyBorder="1" applyAlignment="1">
      <alignment horizontal="center" vertical="center" wrapText="1"/>
    </xf>
    <xf numFmtId="0" fontId="0" fillId="0" borderId="139" xfId="0" applyBorder="1" applyAlignment="1">
      <alignment horizontal="center" vertical="center" wrapText="1"/>
    </xf>
    <xf numFmtId="0" fontId="44" fillId="0" borderId="37" xfId="0" applyFont="1" applyBorder="1" applyAlignment="1">
      <alignment vertical="center" wrapText="1"/>
    </xf>
    <xf numFmtId="0" fontId="11" fillId="0" borderId="44" xfId="0" applyFont="1" applyBorder="1" applyAlignment="1">
      <alignment vertical="center" wrapText="1"/>
    </xf>
    <xf numFmtId="0" fontId="43" fillId="8" borderId="37" xfId="0" applyFont="1" applyFill="1" applyBorder="1" applyAlignment="1">
      <alignment vertical="center" wrapText="1"/>
    </xf>
    <xf numFmtId="0" fontId="10" fillId="8" borderId="44" xfId="0" applyFont="1" applyFill="1" applyBorder="1" applyAlignment="1">
      <alignment vertical="center" wrapText="1"/>
    </xf>
    <xf numFmtId="0" fontId="43" fillId="16" borderId="44" xfId="0" applyFont="1" applyFill="1" applyBorder="1" applyAlignment="1">
      <alignment horizontal="center" vertical="center" wrapText="1"/>
    </xf>
    <xf numFmtId="0" fontId="43" fillId="8" borderId="37" xfId="0" applyFont="1" applyFill="1" applyBorder="1" applyAlignment="1">
      <alignment horizontal="left" vertical="center" wrapText="1"/>
    </xf>
    <xf numFmtId="0" fontId="10" fillId="8" borderId="44" xfId="0" applyFont="1" applyFill="1" applyBorder="1" applyAlignment="1">
      <alignment horizontal="left" vertical="center" wrapText="1"/>
    </xf>
    <xf numFmtId="0" fontId="10" fillId="8" borderId="45" xfId="0" applyFont="1" applyFill="1" applyBorder="1" applyAlignment="1">
      <alignment vertical="center" wrapText="1"/>
    </xf>
    <xf numFmtId="0" fontId="43" fillId="17" borderId="37" xfId="0" applyFont="1" applyFill="1" applyBorder="1" applyAlignment="1">
      <alignment horizontal="center" vertical="center" wrapText="1"/>
    </xf>
    <xf numFmtId="0" fontId="15" fillId="17" borderId="44" xfId="0" applyFont="1" applyFill="1" applyBorder="1" applyAlignment="1">
      <alignment horizontal="center" vertical="center" wrapText="1"/>
    </xf>
    <xf numFmtId="0" fontId="15" fillId="17" borderId="45" xfId="0" applyFont="1" applyFill="1" applyBorder="1" applyAlignment="1">
      <alignment horizontal="center" vertical="center" wrapText="1"/>
    </xf>
    <xf numFmtId="0" fontId="42" fillId="0" borderId="37" xfId="0" applyFont="1" applyBorder="1" applyAlignment="1">
      <alignment vertical="center" wrapText="1"/>
    </xf>
    <xf numFmtId="0" fontId="11" fillId="0" borderId="45" xfId="0" applyFont="1" applyBorder="1" applyAlignment="1">
      <alignment vertical="center" wrapText="1"/>
    </xf>
    <xf numFmtId="0" fontId="43" fillId="18" borderId="37" xfId="0" applyFont="1" applyFill="1" applyBorder="1" applyAlignment="1">
      <alignment horizontal="center" vertical="center" wrapText="1"/>
    </xf>
    <xf numFmtId="0" fontId="15" fillId="18" borderId="45" xfId="0" applyFont="1" applyFill="1" applyBorder="1" applyAlignment="1">
      <alignment horizontal="center" vertical="center" wrapText="1"/>
    </xf>
    <xf numFmtId="0" fontId="44" fillId="0" borderId="52" xfId="0" applyFont="1" applyBorder="1" applyAlignment="1">
      <alignment vertical="center" wrapText="1"/>
    </xf>
    <xf numFmtId="0" fontId="11" fillId="0" borderId="69" xfId="0" applyFont="1" applyBorder="1" applyAlignment="1">
      <alignment vertical="center" wrapText="1"/>
    </xf>
    <xf numFmtId="0" fontId="41" fillId="18" borderId="37" xfId="0" applyFont="1" applyFill="1" applyBorder="1" applyAlignment="1">
      <alignment horizontal="center" vertical="center" wrapText="1"/>
    </xf>
    <xf numFmtId="0" fontId="15" fillId="18" borderId="44" xfId="0" applyFont="1" applyFill="1" applyBorder="1" applyAlignment="1">
      <alignment horizontal="center" vertical="center" wrapText="1"/>
    </xf>
    <xf numFmtId="0" fontId="43" fillId="19" borderId="109" xfId="0" applyFont="1" applyFill="1" applyBorder="1" applyAlignment="1">
      <alignment horizontal="center" vertical="center" wrapText="1"/>
    </xf>
    <xf numFmtId="0" fontId="15" fillId="19" borderId="109" xfId="0" applyFont="1" applyFill="1" applyBorder="1" applyAlignment="1">
      <alignment horizontal="center" vertical="center" wrapText="1"/>
    </xf>
    <xf numFmtId="0" fontId="15" fillId="19" borderId="110" xfId="0" applyFont="1" applyFill="1" applyBorder="1" applyAlignment="1">
      <alignment horizontal="center" vertical="center" wrapText="1"/>
    </xf>
    <xf numFmtId="0" fontId="43" fillId="19" borderId="37" xfId="0" applyFont="1" applyFill="1" applyBorder="1" applyAlignment="1">
      <alignment horizontal="center" vertical="center" wrapText="1"/>
    </xf>
    <xf numFmtId="0" fontId="15" fillId="19" borderId="45" xfId="0" applyFont="1" applyFill="1" applyBorder="1" applyAlignment="1">
      <alignment horizontal="center" vertical="center" wrapText="1"/>
    </xf>
    <xf numFmtId="164" fontId="26" fillId="14" borderId="4" xfId="0" applyNumberFormat="1" applyFont="1" applyFill="1" applyBorder="1" applyAlignment="1">
      <alignment horizontal="center" vertical="center"/>
    </xf>
    <xf numFmtId="164" fontId="26" fillId="14" borderId="5" xfId="0" applyNumberFormat="1" applyFont="1" applyFill="1" applyBorder="1" applyAlignment="1">
      <alignment horizontal="center" vertical="center"/>
    </xf>
    <xf numFmtId="164" fontId="26" fillId="14" borderId="97" xfId="0" applyNumberFormat="1" applyFont="1" applyFill="1" applyBorder="1" applyAlignment="1">
      <alignment horizontal="center" vertical="center"/>
    </xf>
    <xf numFmtId="164" fontId="26" fillId="14" borderId="68" xfId="0" applyNumberFormat="1" applyFont="1" applyFill="1" applyBorder="1" applyAlignment="1">
      <alignment horizontal="center" vertical="center"/>
    </xf>
    <xf numFmtId="0" fontId="26" fillId="14" borderId="10" xfId="0" applyFont="1" applyFill="1" applyBorder="1" applyAlignment="1">
      <alignment horizontal="center" vertical="center"/>
    </xf>
    <xf numFmtId="0" fontId="26" fillId="14" borderId="4" xfId="0" applyFont="1" applyFill="1" applyBorder="1" applyAlignment="1">
      <alignment horizontal="center" vertical="center"/>
    </xf>
    <xf numFmtId="0" fontId="26" fillId="14" borderId="7" xfId="0" applyFont="1" applyFill="1" applyBorder="1" applyAlignment="1">
      <alignment horizontal="center" vertical="center"/>
    </xf>
    <xf numFmtId="0" fontId="26" fillId="14" borderId="97" xfId="0" applyFont="1" applyFill="1" applyBorder="1" applyAlignment="1">
      <alignment horizontal="center" vertical="center"/>
    </xf>
    <xf numFmtId="0" fontId="33" fillId="21" borderId="94" xfId="0" applyFont="1" applyFill="1" applyBorder="1" applyAlignment="1">
      <alignment horizontal="center" vertical="center" wrapText="1"/>
    </xf>
    <xf numFmtId="0" fontId="33" fillId="21" borderId="66" xfId="0" applyFont="1" applyFill="1" applyBorder="1" applyAlignment="1">
      <alignment horizontal="center" vertical="center" wrapText="1"/>
    </xf>
    <xf numFmtId="0" fontId="33" fillId="22" borderId="94" xfId="0" applyFont="1" applyFill="1" applyBorder="1" applyAlignment="1">
      <alignment horizontal="center" vertical="center" wrapText="1"/>
    </xf>
    <xf numFmtId="0" fontId="33" fillId="22" borderId="66" xfId="0" applyFont="1" applyFill="1" applyBorder="1" applyAlignment="1">
      <alignment horizontal="center" vertical="center" wrapText="1"/>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5" fillId="0" borderId="67" xfId="0" applyFont="1" applyBorder="1" applyAlignment="1">
      <alignment horizontal="center" vertical="center"/>
    </xf>
    <xf numFmtId="0" fontId="5" fillId="0" borderId="63" xfId="0" applyFont="1" applyBorder="1" applyAlignment="1">
      <alignment horizontal="center" vertical="center"/>
    </xf>
    <xf numFmtId="0" fontId="18" fillId="14" borderId="3" xfId="1" applyFont="1" applyFill="1" applyBorder="1" applyAlignment="1">
      <alignment horizontal="center" vertical="center"/>
    </xf>
    <xf numFmtId="0" fontId="18" fillId="14" borderId="183" xfId="1" applyFont="1" applyFill="1" applyBorder="1" applyAlignment="1">
      <alignment horizontal="center" vertical="center"/>
    </xf>
    <xf numFmtId="0" fontId="18" fillId="14" borderId="1" xfId="1" applyFont="1" applyFill="1" applyBorder="1" applyAlignment="1">
      <alignment horizontal="center" vertical="center"/>
    </xf>
    <xf numFmtId="0" fontId="18" fillId="15" borderId="3" xfId="1" applyFont="1" applyFill="1" applyBorder="1" applyAlignment="1">
      <alignment horizontal="center" vertical="center"/>
    </xf>
    <xf numFmtId="0" fontId="18" fillId="15" borderId="183" xfId="1" applyFont="1" applyFill="1" applyBorder="1" applyAlignment="1">
      <alignment horizontal="center" vertical="center"/>
    </xf>
    <xf numFmtId="0" fontId="18" fillId="15" borderId="1" xfId="1" applyFont="1" applyFill="1" applyBorder="1" applyAlignment="1">
      <alignment horizontal="center" vertical="center"/>
    </xf>
    <xf numFmtId="0" fontId="68" fillId="0" borderId="146" xfId="0" applyFont="1" applyBorder="1" applyAlignment="1">
      <alignment horizontal="left"/>
    </xf>
    <xf numFmtId="0" fontId="1" fillId="0" borderId="147" xfId="0" applyFont="1" applyBorder="1" applyAlignment="1">
      <alignment horizontal="left"/>
    </xf>
    <xf numFmtId="0" fontId="68" fillId="0" borderId="148" xfId="0" applyFont="1" applyBorder="1" applyAlignment="1">
      <alignment horizontal="left"/>
    </xf>
    <xf numFmtId="0" fontId="1" fillId="0" borderId="149" xfId="0" applyFont="1" applyBorder="1" applyAlignment="1">
      <alignment horizontal="left"/>
    </xf>
    <xf numFmtId="0" fontId="35" fillId="22" borderId="10" xfId="0" applyFont="1" applyFill="1" applyBorder="1" applyAlignment="1">
      <alignment horizontal="center" vertical="center" wrapText="1"/>
    </xf>
    <xf numFmtId="0" fontId="35" fillId="22" borderId="159" xfId="0" applyFont="1" applyFill="1" applyBorder="1" applyAlignment="1">
      <alignment horizontal="center" vertical="center" wrapText="1"/>
    </xf>
    <xf numFmtId="0" fontId="35" fillId="22" borderId="6" xfId="0" applyFont="1" applyFill="1" applyBorder="1" applyAlignment="1">
      <alignment horizontal="center" vertical="center" wrapText="1"/>
    </xf>
    <xf numFmtId="0" fontId="35" fillId="22" borderId="160" xfId="0" applyFont="1" applyFill="1" applyBorder="1" applyAlignment="1">
      <alignment horizontal="center" vertical="center" wrapText="1"/>
    </xf>
    <xf numFmtId="0" fontId="35" fillId="22" borderId="7" xfId="0" applyFont="1" applyFill="1" applyBorder="1" applyAlignment="1">
      <alignment horizontal="center" vertical="center" wrapText="1"/>
    </xf>
    <xf numFmtId="0" fontId="35" fillId="22" borderId="161" xfId="0" applyFont="1" applyFill="1" applyBorder="1" applyAlignment="1">
      <alignment horizontal="center" vertical="center" wrapText="1"/>
    </xf>
    <xf numFmtId="0" fontId="68" fillId="0" borderId="150" xfId="0" applyFont="1" applyBorder="1" applyAlignment="1">
      <alignment horizontal="left"/>
    </xf>
    <xf numFmtId="0" fontId="1" fillId="0" borderId="151" xfId="0" applyFont="1" applyBorder="1" applyAlignment="1">
      <alignment horizontal="left"/>
    </xf>
    <xf numFmtId="2" fontId="30" fillId="0" borderId="132" xfId="0" applyNumberFormat="1" applyFont="1" applyBorder="1" applyAlignment="1">
      <alignment horizontal="center" vertical="center"/>
    </xf>
    <xf numFmtId="2" fontId="30" fillId="0" borderId="144" xfId="0" applyNumberFormat="1" applyFont="1" applyBorder="1" applyAlignment="1">
      <alignment horizontal="center" vertical="center"/>
    </xf>
    <xf numFmtId="0" fontId="5" fillId="0" borderId="154" xfId="0" applyFont="1" applyBorder="1" applyAlignment="1">
      <alignment horizontal="center" vertical="center"/>
    </xf>
    <xf numFmtId="0" fontId="5" fillId="0" borderId="162" xfId="0" applyFont="1" applyBorder="1" applyAlignment="1">
      <alignment horizontal="center" vertical="center"/>
    </xf>
    <xf numFmtId="0" fontId="5" fillId="0" borderId="163" xfId="0" applyFont="1" applyBorder="1" applyAlignment="1">
      <alignment horizontal="center" vertical="center"/>
    </xf>
    <xf numFmtId="0" fontId="5" fillId="0" borderId="156" xfId="0" applyFont="1" applyBorder="1" applyAlignment="1">
      <alignment horizontal="center" vertical="center"/>
    </xf>
    <xf numFmtId="0" fontId="5" fillId="0" borderId="164" xfId="0" applyFont="1" applyBorder="1" applyAlignment="1">
      <alignment horizontal="center" vertical="center"/>
    </xf>
    <xf numFmtId="0" fontId="5" fillId="0" borderId="165" xfId="0" applyFont="1" applyBorder="1" applyAlignment="1">
      <alignment horizontal="center" vertical="center"/>
    </xf>
    <xf numFmtId="0" fontId="35" fillId="22" borderId="5" xfId="0" applyFont="1" applyFill="1" applyBorder="1" applyAlignment="1">
      <alignment horizontal="center" vertical="center" wrapText="1"/>
    </xf>
    <xf numFmtId="0" fontId="35" fillId="22" borderId="2" xfId="0" applyFont="1" applyFill="1" applyBorder="1" applyAlignment="1">
      <alignment horizontal="center" vertical="center" wrapText="1"/>
    </xf>
    <xf numFmtId="0" fontId="35" fillId="22" borderId="68" xfId="0" applyFont="1" applyFill="1" applyBorder="1" applyAlignment="1">
      <alignment horizontal="center" vertical="center" wrapText="1"/>
    </xf>
    <xf numFmtId="0" fontId="35" fillId="22" borderId="53" xfId="0" applyFont="1" applyFill="1" applyBorder="1" applyAlignment="1">
      <alignment horizontal="center" vertical="center" wrapText="1"/>
    </xf>
    <xf numFmtId="0" fontId="35" fillId="22" borderId="78" xfId="0" applyFont="1" applyFill="1" applyBorder="1" applyAlignment="1">
      <alignment horizontal="center" vertical="center" wrapText="1"/>
    </xf>
    <xf numFmtId="0" fontId="35" fillId="22" borderId="79" xfId="0" applyFont="1" applyFill="1" applyBorder="1" applyAlignment="1">
      <alignment horizontal="center" vertical="center" wrapText="1"/>
    </xf>
    <xf numFmtId="0" fontId="18" fillId="16" borderId="3" xfId="1" applyFont="1" applyFill="1" applyBorder="1" applyAlignment="1">
      <alignment horizontal="center" vertical="center"/>
    </xf>
    <xf numFmtId="0" fontId="18" fillId="16" borderId="183" xfId="1" applyFont="1" applyFill="1" applyBorder="1" applyAlignment="1">
      <alignment horizontal="center" vertical="center"/>
    </xf>
    <xf numFmtId="0" fontId="18" fillId="16" borderId="1" xfId="1" applyFont="1" applyFill="1" applyBorder="1" applyAlignment="1">
      <alignment horizontal="center" vertical="center"/>
    </xf>
    <xf numFmtId="0" fontId="18" fillId="17" borderId="3" xfId="1" applyFont="1" applyFill="1" applyBorder="1" applyAlignment="1">
      <alignment horizontal="center" vertical="center"/>
    </xf>
    <xf numFmtId="0" fontId="18" fillId="17" borderId="1" xfId="1" applyFont="1" applyFill="1" applyBorder="1" applyAlignment="1">
      <alignment horizontal="center" vertical="center"/>
    </xf>
    <xf numFmtId="0" fontId="18" fillId="18" borderId="3" xfId="1" applyFont="1" applyFill="1" applyBorder="1" applyAlignment="1">
      <alignment horizontal="center" vertical="center"/>
    </xf>
    <xf numFmtId="0" fontId="18" fillId="18" borderId="183" xfId="1" applyFont="1" applyFill="1" applyBorder="1" applyAlignment="1">
      <alignment horizontal="center" vertical="center"/>
    </xf>
    <xf numFmtId="0" fontId="18" fillId="18" borderId="1" xfId="1" applyFont="1" applyFill="1" applyBorder="1" applyAlignment="1">
      <alignment horizontal="center" vertical="center"/>
    </xf>
    <xf numFmtId="0" fontId="18" fillId="19" borderId="3" xfId="1" applyFont="1" applyFill="1" applyBorder="1" applyAlignment="1">
      <alignment horizontal="center" vertical="center"/>
    </xf>
    <xf numFmtId="0" fontId="18" fillId="19" borderId="1" xfId="1" applyFont="1" applyFill="1" applyBorder="1" applyAlignment="1">
      <alignment horizontal="center" vertical="center"/>
    </xf>
    <xf numFmtId="0" fontId="25" fillId="0" borderId="0" xfId="0" applyFont="1" applyAlignment="1">
      <alignment horizontal="center" vertical="center"/>
    </xf>
    <xf numFmtId="0" fontId="68" fillId="0" borderId="157" xfId="0" applyFont="1" applyBorder="1" applyAlignment="1">
      <alignment horizontal="left"/>
    </xf>
    <xf numFmtId="0" fontId="1" fillId="0" borderId="158" xfId="0" applyFont="1" applyBorder="1" applyAlignment="1">
      <alignment horizontal="left"/>
    </xf>
    <xf numFmtId="0" fontId="1" fillId="0" borderId="150" xfId="0" applyFont="1" applyBorder="1" applyAlignment="1">
      <alignment horizontal="left"/>
    </xf>
    <xf numFmtId="0" fontId="68" fillId="0" borderId="154" xfId="0" applyFont="1" applyBorder="1" applyAlignment="1">
      <alignment horizontal="left"/>
    </xf>
    <xf numFmtId="0" fontId="1" fillId="0" borderId="155" xfId="0" applyFont="1" applyBorder="1" applyAlignment="1">
      <alignment horizontal="left"/>
    </xf>
    <xf numFmtId="0" fontId="68" fillId="0" borderId="152" xfId="0" applyFont="1" applyBorder="1" applyAlignment="1">
      <alignment horizontal="left"/>
    </xf>
    <xf numFmtId="0" fontId="1" fillId="0" borderId="153" xfId="0" applyFont="1" applyBorder="1" applyAlignment="1">
      <alignment horizontal="left"/>
    </xf>
    <xf numFmtId="2" fontId="38" fillId="22" borderId="156" xfId="0" applyNumberFormat="1" applyFont="1" applyFill="1" applyBorder="1" applyAlignment="1">
      <alignment horizontal="center" vertical="center"/>
    </xf>
    <xf numFmtId="2" fontId="38" fillId="22" borderId="164" xfId="0" applyNumberFormat="1" applyFont="1" applyFill="1" applyBorder="1" applyAlignment="1">
      <alignment horizontal="center" vertical="center"/>
    </xf>
    <xf numFmtId="2" fontId="38" fillId="22" borderId="165" xfId="0" applyNumberFormat="1" applyFont="1" applyFill="1" applyBorder="1" applyAlignment="1">
      <alignment horizontal="center" vertical="center"/>
    </xf>
    <xf numFmtId="2" fontId="38" fillId="22" borderId="157" xfId="0" applyNumberFormat="1" applyFont="1" applyFill="1" applyBorder="1" applyAlignment="1">
      <alignment horizontal="center" vertical="center"/>
    </xf>
    <xf numFmtId="2" fontId="38" fillId="22" borderId="166" xfId="0" applyNumberFormat="1" applyFont="1" applyFill="1" applyBorder="1" applyAlignment="1">
      <alignment horizontal="center" vertical="center"/>
    </xf>
    <xf numFmtId="2" fontId="38" fillId="22" borderId="167" xfId="0" applyNumberFormat="1" applyFont="1" applyFill="1" applyBorder="1" applyAlignment="1">
      <alignment horizontal="center" vertical="center"/>
    </xf>
    <xf numFmtId="0" fontId="35" fillId="22" borderId="168" xfId="0" applyFont="1" applyFill="1" applyBorder="1" applyAlignment="1">
      <alignment horizontal="center" vertical="center" wrapText="1"/>
    </xf>
    <xf numFmtId="0" fontId="35" fillId="22" borderId="14" xfId="0" applyFont="1" applyFill="1" applyBorder="1" applyAlignment="1">
      <alignment horizontal="center" vertical="center" wrapText="1"/>
    </xf>
    <xf numFmtId="0" fontId="35" fillId="22" borderId="169" xfId="0" applyFont="1" applyFill="1" applyBorder="1" applyAlignment="1">
      <alignment horizontal="center" vertical="center" wrapText="1"/>
    </xf>
  </cellXfs>
  <cellStyles count="3">
    <cellStyle name="Hyperlink" xfId="2" builtinId="8"/>
    <cellStyle name="Normal 2" xfId="1" xr:uid="{00000000-0005-0000-0000-000002000000}"/>
    <cellStyle name="Standaard" xfId="0" builtinId="0"/>
  </cellStyles>
  <dxfs count="14">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17AB91"/>
      <color rgb="FF317884"/>
      <color rgb="FF83A66F"/>
      <color rgb="FF94BD7D"/>
      <color rgb="FFDDEBF7"/>
      <color rgb="FF73FDD6"/>
      <color rgb="FF7DF49F"/>
      <color rgb="FFFFFF99"/>
      <color rgb="FFF75E74"/>
      <color rgb="FFFAB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bg1"/>
                </a:solidFill>
                <a:latin typeface="+mn-lt"/>
                <a:ea typeface="+mn-ea"/>
                <a:cs typeface="+mn-cs"/>
              </a:rPr>
              <a:t>CyFun®2025</a:t>
            </a:r>
            <a:endParaRPr lang="nl-BE" sz="1400" b="1" i="0" u="none" strike="noStrike" kern="1200" spc="0" baseline="0">
              <a:solidFill>
                <a:schemeClr val="bg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bg1"/>
                </a:solidFill>
                <a:latin typeface="+mn-lt"/>
                <a:ea typeface="+mn-ea"/>
                <a:cs typeface="+mn-cs"/>
              </a:rPr>
              <a:t> Maturity Level IMPORTANT</a:t>
            </a:r>
          </a:p>
        </c:rich>
      </c:tx>
      <c:overlay val="0"/>
      <c:spPr>
        <a:solidFill>
          <a:srgbClr val="317884"/>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2"/>
          <c:order val="0"/>
          <c:tx>
            <c:strRef>
              <c:f>'IMPORTANT Samenvatting'!$D$2</c:f>
              <c:strCache>
                <c:ptCount val="1"/>
                <c:pt idx="0">
                  <c:v>Categorie
Maturiteitsscore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'IMPORTANT Samenvatting'!$B$3:$B$24</c:f>
              <c:strCache>
                <c:ptCount val="22"/>
                <c:pt idx="2">
                  <c:v>Organisatorische Context (GV.OC)</c:v>
                </c:pt>
                <c:pt idx="3">
                  <c:v>Risicobeheerstrategie (GV.RM)</c:v>
                </c:pt>
                <c:pt idx="4">
                  <c:v>Rollen, Verantwoordelijkheden en Bevoegdheden (GV.RR)</c:v>
                </c:pt>
                <c:pt idx="5">
                  <c:v>Beleid (GV.PO)</c:v>
                </c:pt>
                <c:pt idx="6">
                  <c:v>Risicobeheer voor Cyberbeveiliging in de Toeleveringsketen (GV.SC)</c:v>
                </c:pt>
                <c:pt idx="7">
                  <c:v>Beheer van Bedrijfsmiddelen (ID.AM)</c:v>
                </c:pt>
                <c:pt idx="8">
                  <c:v>Risicobeoordeling (ID.RA)</c:v>
                </c:pt>
                <c:pt idx="9">
                  <c:v>Verbetering (ID.IM)</c:v>
                </c:pt>
                <c:pt idx="10">
                  <c:v>Identiteitsbeheer, Authenticatie en Toegangscontrole (PR.AA)</c:v>
                </c:pt>
                <c:pt idx="11">
                  <c:v>Bewustwording en Opleiding (PR.AT)</c:v>
                </c:pt>
                <c:pt idx="12">
                  <c:v>Gegevensbeveiliging (PR.DS)</c:v>
                </c:pt>
                <c:pt idx="13">
                  <c:v>Platformbeveiliging (PR.PS)</c:v>
                </c:pt>
                <c:pt idx="14">
                  <c:v>Veerkracht van de Technologische Infrastructuur (PR.IR)</c:v>
                </c:pt>
                <c:pt idx="15">
                  <c:v>Continue Monitoring (DE.CM)</c:v>
                </c:pt>
                <c:pt idx="16">
                  <c:v>Analyse van Ongewenste Gebeurtenissen (DE.AE)</c:v>
                </c:pt>
                <c:pt idx="17">
                  <c:v>Incidentbeheer (RS.MA)</c:v>
                </c:pt>
                <c:pt idx="18">
                  <c:v>Incidentresponsrapportage en -Communicatie (RS.CO)</c:v>
                </c:pt>
                <c:pt idx="19">
                  <c:v>Incidentbeperking (RS.MI)</c:v>
                </c:pt>
                <c:pt idx="20">
                  <c:v>Uitvoering van het Incidentherstelplan (RC.RP)</c:v>
                </c:pt>
                <c:pt idx="21">
                  <c:v>Communicatie over Incidentherstel (RC.CO)</c:v>
                </c:pt>
              </c:strCache>
            </c:strRef>
          </c:cat>
          <c:val>
            <c:numRef>
              <c:f>'IMPORTANT Samenvatting'!$D$3:$D$24</c:f>
              <c:numCache>
                <c:formatCode>General</c:formatCode>
                <c:ptCount val="22"/>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numCache>
            </c:numRef>
          </c:val>
          <c:extLst>
            <c:ext xmlns:c16="http://schemas.microsoft.com/office/drawing/2014/chart" uri="{C3380CC4-5D6E-409C-BE32-E72D297353CC}">
              <c16:uniqueId val="{00000002-D803-499A-975D-8C12FA6563A9}"/>
            </c:ext>
          </c:extLst>
        </c:ser>
        <c:ser>
          <c:idx val="3"/>
          <c:order val="1"/>
          <c:tx>
            <c:strRef>
              <c:f>'IMPORTANT Samenvatting'!$E$2</c:f>
              <c:strCache>
                <c:ptCount val="1"/>
                <c:pt idx="0">
                  <c:v>Documentatie
 Maturiteitsscore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'IMPORTANT Samenvatting'!$B$3:$B$24</c:f>
              <c:strCache>
                <c:ptCount val="22"/>
                <c:pt idx="2">
                  <c:v>Organisatorische Context (GV.OC)</c:v>
                </c:pt>
                <c:pt idx="3">
                  <c:v>Risicobeheerstrategie (GV.RM)</c:v>
                </c:pt>
                <c:pt idx="4">
                  <c:v>Rollen, Verantwoordelijkheden en Bevoegdheden (GV.RR)</c:v>
                </c:pt>
                <c:pt idx="5">
                  <c:v>Beleid (GV.PO)</c:v>
                </c:pt>
                <c:pt idx="6">
                  <c:v>Risicobeheer voor Cyberbeveiliging in de Toeleveringsketen (GV.SC)</c:v>
                </c:pt>
                <c:pt idx="7">
                  <c:v>Beheer van Bedrijfsmiddelen (ID.AM)</c:v>
                </c:pt>
                <c:pt idx="8">
                  <c:v>Risicobeoordeling (ID.RA)</c:v>
                </c:pt>
                <c:pt idx="9">
                  <c:v>Verbetering (ID.IM)</c:v>
                </c:pt>
                <c:pt idx="10">
                  <c:v>Identiteitsbeheer, Authenticatie en Toegangscontrole (PR.AA)</c:v>
                </c:pt>
                <c:pt idx="11">
                  <c:v>Bewustwording en Opleiding (PR.AT)</c:v>
                </c:pt>
                <c:pt idx="12">
                  <c:v>Gegevensbeveiliging (PR.DS)</c:v>
                </c:pt>
                <c:pt idx="13">
                  <c:v>Platformbeveiliging (PR.PS)</c:v>
                </c:pt>
                <c:pt idx="14">
                  <c:v>Veerkracht van de Technologische Infrastructuur (PR.IR)</c:v>
                </c:pt>
                <c:pt idx="15">
                  <c:v>Continue Monitoring (DE.CM)</c:v>
                </c:pt>
                <c:pt idx="16">
                  <c:v>Analyse van Ongewenste Gebeurtenissen (DE.AE)</c:v>
                </c:pt>
                <c:pt idx="17">
                  <c:v>Incidentbeheer (RS.MA)</c:v>
                </c:pt>
                <c:pt idx="18">
                  <c:v>Incidentresponsrapportage en -Communicatie (RS.CO)</c:v>
                </c:pt>
                <c:pt idx="19">
                  <c:v>Incidentbeperking (RS.MI)</c:v>
                </c:pt>
                <c:pt idx="20">
                  <c:v>Uitvoering van het Incidentherstelplan (RC.RP)</c:v>
                </c:pt>
                <c:pt idx="21">
                  <c:v>Communicatie over Incidentherstel (RC.CO)</c:v>
                </c:pt>
              </c:strCache>
            </c:strRef>
          </c:cat>
          <c:val>
            <c:numRef>
              <c:f>'IMPORTANT Samenvatting'!$E$3:$E$24</c:f>
              <c:numCache>
                <c:formatCode>General</c:formatCode>
                <c:ptCount val="22"/>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numCache>
            </c:numRef>
          </c:val>
          <c:extLst>
            <c:ext xmlns:c16="http://schemas.microsoft.com/office/drawing/2014/chart" uri="{C3380CC4-5D6E-409C-BE32-E72D297353CC}">
              <c16:uniqueId val="{00000000-D078-4F9E-8CB8-30832D128E66}"/>
            </c:ext>
          </c:extLst>
        </c:ser>
        <c:ser>
          <c:idx val="0"/>
          <c:order val="2"/>
          <c:tx>
            <c:strRef>
              <c:f>'IMPORTANT Samenvatting'!$F$2</c:f>
              <c:strCache>
                <c:ptCount val="1"/>
                <c:pt idx="0">
                  <c:v>Implementatie
Maturiteitsscore </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'IMPORTANT Samenvatting'!$B$3:$B$24</c:f>
              <c:strCache>
                <c:ptCount val="22"/>
                <c:pt idx="2">
                  <c:v>Organisatorische Context (GV.OC)</c:v>
                </c:pt>
                <c:pt idx="3">
                  <c:v>Risicobeheerstrategie (GV.RM)</c:v>
                </c:pt>
                <c:pt idx="4">
                  <c:v>Rollen, Verantwoordelijkheden en Bevoegdheden (GV.RR)</c:v>
                </c:pt>
                <c:pt idx="5">
                  <c:v>Beleid (GV.PO)</c:v>
                </c:pt>
                <c:pt idx="6">
                  <c:v>Risicobeheer voor Cyberbeveiliging in de Toeleveringsketen (GV.SC)</c:v>
                </c:pt>
                <c:pt idx="7">
                  <c:v>Beheer van Bedrijfsmiddelen (ID.AM)</c:v>
                </c:pt>
                <c:pt idx="8">
                  <c:v>Risicobeoordeling (ID.RA)</c:v>
                </c:pt>
                <c:pt idx="9">
                  <c:v>Verbetering (ID.IM)</c:v>
                </c:pt>
                <c:pt idx="10">
                  <c:v>Identiteitsbeheer, Authenticatie en Toegangscontrole (PR.AA)</c:v>
                </c:pt>
                <c:pt idx="11">
                  <c:v>Bewustwording en Opleiding (PR.AT)</c:v>
                </c:pt>
                <c:pt idx="12">
                  <c:v>Gegevensbeveiliging (PR.DS)</c:v>
                </c:pt>
                <c:pt idx="13">
                  <c:v>Platformbeveiliging (PR.PS)</c:v>
                </c:pt>
                <c:pt idx="14">
                  <c:v>Veerkracht van de Technologische Infrastructuur (PR.IR)</c:v>
                </c:pt>
                <c:pt idx="15">
                  <c:v>Continue Monitoring (DE.CM)</c:v>
                </c:pt>
                <c:pt idx="16">
                  <c:v>Analyse van Ongewenste Gebeurtenissen (DE.AE)</c:v>
                </c:pt>
                <c:pt idx="17">
                  <c:v>Incidentbeheer (RS.MA)</c:v>
                </c:pt>
                <c:pt idx="18">
                  <c:v>Incidentresponsrapportage en -Communicatie (RS.CO)</c:v>
                </c:pt>
                <c:pt idx="19">
                  <c:v>Incidentbeperking (RS.MI)</c:v>
                </c:pt>
                <c:pt idx="20">
                  <c:v>Uitvoering van het Incidentherstelplan (RC.RP)</c:v>
                </c:pt>
                <c:pt idx="21">
                  <c:v>Communicatie over Incidentherstel (RC.CO)</c:v>
                </c:pt>
              </c:strCache>
            </c:strRef>
          </c:cat>
          <c:val>
            <c:numRef>
              <c:f>'IMPORTANT Samenvatting'!$F$3:$F$24</c:f>
              <c:numCache>
                <c:formatCode>General</c:formatCode>
                <c:ptCount val="22"/>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numCache>
            </c:numRef>
          </c:val>
          <c:extLst>
            <c:ext xmlns:c16="http://schemas.microsoft.com/office/drawing/2014/chart" uri="{C3380CC4-5D6E-409C-BE32-E72D297353CC}">
              <c16:uniqueId val="{00000000-A579-B94F-8E09-705E83063E39}"/>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68157</xdr:colOff>
      <xdr:row>25</xdr:row>
      <xdr:rowOff>96732</xdr:rowOff>
    </xdr:from>
    <xdr:to>
      <xdr:col>9</xdr:col>
      <xdr:colOff>359622</xdr:colOff>
      <xdr:row>31</xdr:row>
      <xdr:rowOff>540280</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68157" y="4833832"/>
          <a:ext cx="13067665" cy="7238048"/>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rgbClr val="17AB91">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rgbClr val="17AB91">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yfun.eu/" TargetMode="External"/><Relationship Id="rId2" Type="http://schemas.openxmlformats.org/officeDocument/2006/relationships/hyperlink" Target="mailto:certification@ccb.belgium.be" TargetMode="External"/><Relationship Id="rId1" Type="http://schemas.openxmlformats.org/officeDocument/2006/relationships/hyperlink" Target="http://www.cyfun.eu/"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yfun.eu/nl/cyberfundamentals-framework-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30"/>
  <sheetViews>
    <sheetView showGridLines="0" tabSelected="1" zoomScaleNormal="100" workbookViewId="0">
      <selection activeCell="T24" sqref="T24"/>
    </sheetView>
  </sheetViews>
  <sheetFormatPr baseColWidth="10" defaultColWidth="10.6640625" defaultRowHeight="15" x14ac:dyDescent="0.2"/>
  <cols>
    <col min="1" max="1" width="39.5" customWidth="1"/>
    <col min="2" max="15" width="13.5" customWidth="1"/>
    <col min="17" max="17" width="20.33203125" customWidth="1"/>
    <col min="18" max="22" width="10.6640625" customWidth="1"/>
  </cols>
  <sheetData>
    <row r="1" spans="1:22" x14ac:dyDescent="0.2">
      <c r="U1">
        <v>2025</v>
      </c>
    </row>
    <row r="2" spans="1:22" ht="21" customHeight="1" x14ac:dyDescent="0.2">
      <c r="A2" s="258" t="s">
        <v>0</v>
      </c>
      <c r="B2" s="259"/>
      <c r="C2" s="259"/>
      <c r="D2" s="259"/>
      <c r="E2" s="259"/>
      <c r="F2" s="259"/>
      <c r="G2" s="259"/>
      <c r="H2" s="259"/>
      <c r="I2" s="259"/>
      <c r="J2" s="259"/>
      <c r="K2" s="259"/>
      <c r="L2" s="259"/>
      <c r="M2" s="259"/>
      <c r="N2" s="259"/>
      <c r="O2" s="260"/>
      <c r="Q2" s="264" t="s">
        <v>1</v>
      </c>
      <c r="R2" s="265"/>
      <c r="S2" s="265"/>
      <c r="T2" s="265"/>
      <c r="U2" s="265"/>
      <c r="V2" s="266"/>
    </row>
    <row r="3" spans="1:22" ht="21" customHeight="1" x14ac:dyDescent="0.2">
      <c r="A3" s="261"/>
      <c r="B3" s="262"/>
      <c r="C3" s="262"/>
      <c r="D3" s="262"/>
      <c r="E3" s="262"/>
      <c r="F3" s="262"/>
      <c r="G3" s="262"/>
      <c r="H3" s="262"/>
      <c r="I3" s="262"/>
      <c r="J3" s="262"/>
      <c r="K3" s="262"/>
      <c r="L3" s="262"/>
      <c r="M3" s="262"/>
      <c r="N3" s="262"/>
      <c r="O3" s="263"/>
      <c r="Q3" s="27" t="s">
        <v>2</v>
      </c>
      <c r="R3" s="267" t="s">
        <v>3</v>
      </c>
      <c r="S3" s="268"/>
      <c r="T3" s="268"/>
      <c r="U3" s="268"/>
      <c r="V3" s="269"/>
    </row>
    <row r="4" spans="1:22" ht="21" customHeight="1" x14ac:dyDescent="0.2">
      <c r="A4" s="261"/>
      <c r="B4" s="262"/>
      <c r="C4" s="262"/>
      <c r="D4" s="262"/>
      <c r="E4" s="262"/>
      <c r="F4" s="262"/>
      <c r="G4" s="262"/>
      <c r="H4" s="262"/>
      <c r="I4" s="262"/>
      <c r="J4" s="262"/>
      <c r="K4" s="262"/>
      <c r="L4" s="262"/>
      <c r="M4" s="262"/>
      <c r="N4" s="262"/>
      <c r="O4" s="263"/>
      <c r="Q4" s="38">
        <v>46107</v>
      </c>
      <c r="R4" s="270" t="s">
        <v>4</v>
      </c>
      <c r="S4" s="270"/>
      <c r="T4" s="270"/>
      <c r="U4" s="270"/>
      <c r="V4" s="271"/>
    </row>
    <row r="5" spans="1:22" ht="21" customHeight="1" x14ac:dyDescent="0.2">
      <c r="A5" s="261"/>
      <c r="B5" s="262"/>
      <c r="C5" s="262"/>
      <c r="D5" s="262"/>
      <c r="E5" s="262"/>
      <c r="F5" s="262"/>
      <c r="G5" s="262"/>
      <c r="H5" s="262"/>
      <c r="I5" s="262"/>
      <c r="J5" s="262"/>
      <c r="K5" s="262"/>
      <c r="L5" s="262"/>
      <c r="M5" s="262"/>
      <c r="N5" s="262"/>
      <c r="O5" s="263"/>
      <c r="Q5" s="39"/>
      <c r="R5" s="272"/>
      <c r="S5" s="272"/>
      <c r="T5" s="272"/>
      <c r="U5" s="272"/>
      <c r="V5" s="273"/>
    </row>
    <row r="6" spans="1:22" ht="21" customHeight="1" x14ac:dyDescent="0.2">
      <c r="A6" s="261"/>
      <c r="B6" s="262"/>
      <c r="C6" s="262"/>
      <c r="D6" s="262"/>
      <c r="E6" s="262"/>
      <c r="F6" s="262"/>
      <c r="G6" s="262"/>
      <c r="H6" s="262"/>
      <c r="I6" s="262"/>
      <c r="J6" s="262"/>
      <c r="K6" s="262"/>
      <c r="L6" s="262"/>
      <c r="M6" s="262"/>
      <c r="N6" s="262"/>
      <c r="O6" s="263"/>
      <c r="Q6" s="39"/>
      <c r="R6" s="272"/>
      <c r="S6" s="272"/>
      <c r="T6" s="272"/>
      <c r="U6" s="272"/>
      <c r="V6" s="273"/>
    </row>
    <row r="7" spans="1:22" ht="21" customHeight="1" x14ac:dyDescent="0.2">
      <c r="A7" s="261"/>
      <c r="B7" s="262"/>
      <c r="C7" s="262"/>
      <c r="D7" s="262"/>
      <c r="E7" s="262"/>
      <c r="F7" s="262"/>
      <c r="G7" s="262"/>
      <c r="H7" s="262"/>
      <c r="I7" s="262"/>
      <c r="J7" s="262"/>
      <c r="K7" s="262"/>
      <c r="L7" s="262"/>
      <c r="M7" s="262"/>
      <c r="N7" s="262"/>
      <c r="O7" s="263"/>
      <c r="Q7" s="39"/>
      <c r="R7" s="272"/>
      <c r="S7" s="272"/>
      <c r="T7" s="272"/>
      <c r="U7" s="272"/>
      <c r="V7" s="273"/>
    </row>
    <row r="8" spans="1:22" ht="21" customHeight="1" x14ac:dyDescent="0.2">
      <c r="A8" s="261"/>
      <c r="B8" s="262"/>
      <c r="C8" s="262"/>
      <c r="D8" s="262"/>
      <c r="E8" s="262"/>
      <c r="F8" s="262"/>
      <c r="G8" s="262"/>
      <c r="H8" s="262"/>
      <c r="I8" s="262"/>
      <c r="J8" s="262"/>
      <c r="K8" s="262"/>
      <c r="L8" s="262"/>
      <c r="M8" s="262"/>
      <c r="N8" s="262"/>
      <c r="O8" s="263"/>
      <c r="Q8" s="39"/>
      <c r="R8" s="272"/>
      <c r="S8" s="272"/>
      <c r="T8" s="272"/>
      <c r="U8" s="272"/>
      <c r="V8" s="273"/>
    </row>
    <row r="9" spans="1:22" ht="21" customHeight="1" x14ac:dyDescent="0.2">
      <c r="A9" s="261"/>
      <c r="B9" s="262"/>
      <c r="C9" s="262"/>
      <c r="D9" s="262"/>
      <c r="E9" s="262"/>
      <c r="F9" s="262"/>
      <c r="G9" s="262"/>
      <c r="H9" s="262"/>
      <c r="I9" s="262"/>
      <c r="J9" s="262"/>
      <c r="K9" s="262"/>
      <c r="L9" s="262"/>
      <c r="M9" s="262"/>
      <c r="N9" s="262"/>
      <c r="O9" s="263"/>
      <c r="Q9" s="39"/>
      <c r="R9" s="272"/>
      <c r="S9" s="272"/>
      <c r="T9" s="272"/>
      <c r="U9" s="272"/>
      <c r="V9" s="273"/>
    </row>
    <row r="10" spans="1:22" ht="21" customHeight="1" x14ac:dyDescent="0.2">
      <c r="A10" s="261"/>
      <c r="B10" s="262"/>
      <c r="C10" s="262"/>
      <c r="D10" s="262"/>
      <c r="E10" s="262"/>
      <c r="F10" s="262"/>
      <c r="G10" s="262"/>
      <c r="H10" s="262"/>
      <c r="I10" s="262"/>
      <c r="J10" s="262"/>
      <c r="K10" s="262"/>
      <c r="L10" s="262"/>
      <c r="M10" s="262"/>
      <c r="N10" s="262"/>
      <c r="O10" s="263"/>
      <c r="Q10" s="39"/>
      <c r="R10" s="272"/>
      <c r="S10" s="272"/>
      <c r="T10" s="272"/>
      <c r="U10" s="272"/>
      <c r="V10" s="273"/>
    </row>
    <row r="11" spans="1:22" ht="27.75" customHeight="1" x14ac:dyDescent="0.2">
      <c r="A11" s="261"/>
      <c r="B11" s="262"/>
      <c r="C11" s="262"/>
      <c r="D11" s="262"/>
      <c r="E11" s="262"/>
      <c r="F11" s="262"/>
      <c r="G11" s="262"/>
      <c r="H11" s="262"/>
      <c r="I11" s="262"/>
      <c r="J11" s="262"/>
      <c r="K11" s="262"/>
      <c r="L11" s="262"/>
      <c r="M11" s="262"/>
      <c r="N11" s="262"/>
      <c r="O11" s="263"/>
      <c r="Q11" s="169"/>
      <c r="R11" s="274"/>
      <c r="S11" s="274"/>
      <c r="T11" s="274"/>
      <c r="U11" s="274"/>
      <c r="V11" s="275"/>
    </row>
    <row r="12" spans="1:22" ht="16.25" customHeight="1" x14ac:dyDescent="0.2">
      <c r="A12" s="278"/>
      <c r="B12" s="279"/>
      <c r="C12" s="279"/>
      <c r="D12" s="279"/>
      <c r="E12" s="279"/>
      <c r="F12" s="279"/>
      <c r="G12" s="279"/>
      <c r="H12" s="279"/>
      <c r="I12" s="279"/>
      <c r="J12" s="279"/>
      <c r="K12" s="279"/>
      <c r="L12" s="279"/>
      <c r="M12" s="279"/>
      <c r="N12" s="279"/>
      <c r="O12" s="280"/>
    </row>
    <row r="13" spans="1:22" ht="24.75" customHeight="1" x14ac:dyDescent="0.2">
      <c r="A13" s="281" t="s">
        <v>5</v>
      </c>
      <c r="B13" s="282"/>
      <c r="C13" s="282"/>
      <c r="D13" s="282"/>
      <c r="E13" s="282"/>
      <c r="F13" s="282"/>
      <c r="G13" s="282"/>
      <c r="H13" s="282"/>
      <c r="I13" s="282"/>
      <c r="J13" s="282"/>
      <c r="K13" s="282"/>
      <c r="L13" s="282"/>
      <c r="M13" s="282"/>
      <c r="N13" s="282"/>
      <c r="O13" s="283"/>
      <c r="Q13" s="317" t="s">
        <v>6</v>
      </c>
      <c r="R13" s="318"/>
      <c r="S13" s="318"/>
      <c r="T13" s="318"/>
      <c r="U13" s="318"/>
      <c r="V13" s="319"/>
    </row>
    <row r="14" spans="1:22" ht="24.75" customHeight="1" x14ac:dyDescent="0.2">
      <c r="A14" s="284"/>
      <c r="B14" s="285"/>
      <c r="C14" s="285"/>
      <c r="D14" s="285"/>
      <c r="E14" s="285"/>
      <c r="F14" s="285"/>
      <c r="G14" s="285"/>
      <c r="H14" s="285"/>
      <c r="I14" s="285"/>
      <c r="J14" s="285"/>
      <c r="K14" s="285"/>
      <c r="L14" s="285"/>
      <c r="M14" s="285"/>
      <c r="N14" s="285"/>
      <c r="O14" s="286"/>
      <c r="Q14" s="28" t="s">
        <v>7</v>
      </c>
      <c r="R14" s="29" t="s">
        <v>8</v>
      </c>
      <c r="S14" s="30"/>
      <c r="T14" s="320">
        <v>45931</v>
      </c>
      <c r="U14" s="321"/>
      <c r="V14" s="322"/>
    </row>
    <row r="15" spans="1:22" ht="33.75" customHeight="1" x14ac:dyDescent="0.2">
      <c r="A15" s="284"/>
      <c r="B15" s="285"/>
      <c r="C15" s="285"/>
      <c r="D15" s="285"/>
      <c r="E15" s="285"/>
      <c r="F15" s="285"/>
      <c r="G15" s="285"/>
      <c r="H15" s="285"/>
      <c r="I15" s="285"/>
      <c r="J15" s="285"/>
      <c r="K15" s="285"/>
      <c r="L15" s="285"/>
      <c r="M15" s="285"/>
      <c r="N15" s="285"/>
      <c r="O15" s="286"/>
      <c r="Q15" s="31" t="s">
        <v>7</v>
      </c>
      <c r="R15" s="293" t="s">
        <v>9</v>
      </c>
      <c r="S15" s="294"/>
      <c r="T15" s="290" t="s">
        <v>10</v>
      </c>
      <c r="U15" s="291"/>
      <c r="V15" s="292"/>
    </row>
    <row r="16" spans="1:22" ht="24.75" customHeight="1" x14ac:dyDescent="0.2">
      <c r="A16" s="284"/>
      <c r="B16" s="285"/>
      <c r="C16" s="285"/>
      <c r="D16" s="285"/>
      <c r="E16" s="285"/>
      <c r="F16" s="285"/>
      <c r="G16" s="285"/>
      <c r="H16" s="285"/>
      <c r="I16" s="285"/>
      <c r="J16" s="285"/>
      <c r="K16" s="285"/>
      <c r="L16" s="285"/>
      <c r="M16" s="285"/>
      <c r="N16" s="285"/>
      <c r="O16" s="286"/>
    </row>
    <row r="17" spans="1:22" ht="24.75" customHeight="1" x14ac:dyDescent="0.2">
      <c r="A17" s="284"/>
      <c r="B17" s="285"/>
      <c r="C17" s="285"/>
      <c r="D17" s="285"/>
      <c r="E17" s="285"/>
      <c r="F17" s="285"/>
      <c r="G17" s="285"/>
      <c r="H17" s="285"/>
      <c r="I17" s="285"/>
      <c r="J17" s="285"/>
      <c r="K17" s="285"/>
      <c r="L17" s="285"/>
      <c r="M17" s="285"/>
      <c r="N17" s="285"/>
      <c r="O17" s="286"/>
      <c r="Q17" s="295" t="s">
        <v>11</v>
      </c>
      <c r="R17" s="295"/>
      <c r="S17" s="295"/>
      <c r="T17" s="295"/>
      <c r="U17" s="295"/>
      <c r="V17" s="295"/>
    </row>
    <row r="18" spans="1:22" ht="24.75" customHeight="1" x14ac:dyDescent="0.2">
      <c r="A18" s="284"/>
      <c r="B18" s="285"/>
      <c r="C18" s="285"/>
      <c r="D18" s="285"/>
      <c r="E18" s="285"/>
      <c r="F18" s="285"/>
      <c r="G18" s="285"/>
      <c r="H18" s="285"/>
      <c r="I18" s="285"/>
      <c r="J18" s="285"/>
      <c r="K18" s="285"/>
      <c r="L18" s="285"/>
      <c r="M18" s="285"/>
      <c r="N18" s="285"/>
      <c r="O18" s="286"/>
    </row>
    <row r="19" spans="1:22" ht="24.75" customHeight="1" x14ac:dyDescent="0.2">
      <c r="A19" s="284"/>
      <c r="B19" s="285"/>
      <c r="C19" s="285"/>
      <c r="D19" s="285"/>
      <c r="E19" s="285"/>
      <c r="F19" s="285"/>
      <c r="G19" s="285"/>
      <c r="H19" s="285"/>
      <c r="I19" s="285"/>
      <c r="J19" s="285"/>
      <c r="K19" s="285"/>
      <c r="L19" s="285"/>
      <c r="M19" s="285"/>
      <c r="N19" s="285"/>
      <c r="O19" s="286"/>
    </row>
    <row r="20" spans="1:22" ht="24.75" customHeight="1" x14ac:dyDescent="0.2">
      <c r="A20" s="284"/>
      <c r="B20" s="285"/>
      <c r="C20" s="285"/>
      <c r="D20" s="285"/>
      <c r="E20" s="285"/>
      <c r="F20" s="285"/>
      <c r="G20" s="285"/>
      <c r="H20" s="285"/>
      <c r="I20" s="285"/>
      <c r="J20" s="285"/>
      <c r="K20" s="285"/>
      <c r="L20" s="285"/>
      <c r="M20" s="285"/>
      <c r="N20" s="285"/>
      <c r="O20" s="286"/>
      <c r="Q20" s="296" t="s">
        <v>12</v>
      </c>
      <c r="R20" s="297"/>
      <c r="S20" s="297"/>
      <c r="T20" s="297"/>
      <c r="U20" s="297"/>
      <c r="V20" s="298"/>
    </row>
    <row r="21" spans="1:22" ht="24.75" customHeight="1" x14ac:dyDescent="0.2">
      <c r="A21" s="284"/>
      <c r="B21" s="285"/>
      <c r="C21" s="285"/>
      <c r="D21" s="285"/>
      <c r="E21" s="285"/>
      <c r="F21" s="285"/>
      <c r="G21" s="285"/>
      <c r="H21" s="285"/>
      <c r="I21" s="285"/>
      <c r="J21" s="285"/>
      <c r="K21" s="285"/>
      <c r="L21" s="285"/>
      <c r="M21" s="285"/>
      <c r="N21" s="285"/>
      <c r="O21" s="286"/>
      <c r="Q21" s="299" t="s">
        <v>13</v>
      </c>
      <c r="R21" s="300"/>
      <c r="S21" s="301"/>
      <c r="T21" s="308">
        <v>46107</v>
      </c>
      <c r="U21" s="309"/>
      <c r="V21" s="310"/>
    </row>
    <row r="22" spans="1:22" ht="24.75" customHeight="1" x14ac:dyDescent="0.2">
      <c r="A22" s="284"/>
      <c r="B22" s="285"/>
      <c r="C22" s="285"/>
      <c r="D22" s="285"/>
      <c r="E22" s="285"/>
      <c r="F22" s="285"/>
      <c r="G22" s="285"/>
      <c r="H22" s="285"/>
      <c r="I22" s="285"/>
      <c r="J22" s="285"/>
      <c r="K22" s="285"/>
      <c r="L22" s="285"/>
      <c r="M22" s="285"/>
      <c r="N22" s="285"/>
      <c r="O22" s="286"/>
      <c r="Q22" s="302"/>
      <c r="R22" s="303"/>
      <c r="S22" s="304"/>
      <c r="T22" s="311"/>
      <c r="U22" s="312"/>
      <c r="V22" s="313"/>
    </row>
    <row r="23" spans="1:22" ht="24.75" customHeight="1" x14ac:dyDescent="0.2">
      <c r="A23" s="287"/>
      <c r="B23" s="288"/>
      <c r="C23" s="288"/>
      <c r="D23" s="288"/>
      <c r="E23" s="288"/>
      <c r="F23" s="288"/>
      <c r="G23" s="288"/>
      <c r="H23" s="288"/>
      <c r="I23" s="288"/>
      <c r="J23" s="288"/>
      <c r="K23" s="288"/>
      <c r="L23" s="288"/>
      <c r="M23" s="288"/>
      <c r="N23" s="288"/>
      <c r="O23" s="289"/>
      <c r="Q23" s="305"/>
      <c r="R23" s="306"/>
      <c r="S23" s="307"/>
      <c r="T23" s="314"/>
      <c r="U23" s="315"/>
      <c r="V23" s="316"/>
    </row>
    <row r="25" spans="1:22" ht="15.5" customHeight="1" x14ac:dyDescent="0.2">
      <c r="A25" s="170" t="s">
        <v>14</v>
      </c>
      <c r="G25" s="45" t="s">
        <v>15</v>
      </c>
    </row>
    <row r="26" spans="1:22" ht="15.5" customHeight="1" x14ac:dyDescent="0.2">
      <c r="A26" s="36" t="s">
        <v>16</v>
      </c>
      <c r="G26" s="45" t="s">
        <v>15</v>
      </c>
    </row>
    <row r="27" spans="1:22" ht="15.5" customHeight="1" x14ac:dyDescent="0.2">
      <c r="A27" s="36" t="s">
        <v>17</v>
      </c>
      <c r="G27" s="35" t="s">
        <v>18</v>
      </c>
    </row>
    <row r="28" spans="1:22" ht="14.5" customHeight="1" x14ac:dyDescent="0.2"/>
    <row r="29" spans="1:22" ht="14.5" customHeight="1" x14ac:dyDescent="0.2"/>
    <row r="30" spans="1:22" ht="15.5" customHeight="1" x14ac:dyDescent="0.2">
      <c r="A30" s="276" t="s">
        <v>19</v>
      </c>
      <c r="B30" s="277"/>
      <c r="C30" s="277"/>
      <c r="D30" s="277"/>
      <c r="E30" s="277"/>
      <c r="F30" s="277"/>
      <c r="G30" s="277"/>
      <c r="H30" s="277"/>
      <c r="I30" s="277"/>
      <c r="J30" s="277"/>
      <c r="K30" s="277"/>
      <c r="L30" s="277"/>
      <c r="M30" s="277"/>
      <c r="N30" s="277"/>
      <c r="O30" s="277"/>
    </row>
  </sheetData>
  <sheetProtection algorithmName="SHA-512" hashValue="aIO0gT8UkNgaHedNd877tI+2MtxSmlTaomcDDx+okfSOU70KGSDPp0azbZwt7lnW+SReONxFAdvxl6SdpSg8Bg==" saltValue="MdhWcXoHwVbuI7uFZIzpaA==" spinCount="100000" sheet="1" objects="1" scenarios="1"/>
  <mergeCells count="22">
    <mergeCell ref="A30:O30"/>
    <mergeCell ref="A12:O12"/>
    <mergeCell ref="A13:O23"/>
    <mergeCell ref="T15:V15"/>
    <mergeCell ref="R15:S15"/>
    <mergeCell ref="Q17:V17"/>
    <mergeCell ref="Q20:V20"/>
    <mergeCell ref="Q21:S23"/>
    <mergeCell ref="T21:V23"/>
    <mergeCell ref="Q13:V13"/>
    <mergeCell ref="T14:V14"/>
    <mergeCell ref="A2:O11"/>
    <mergeCell ref="Q2:V2"/>
    <mergeCell ref="R3:V3"/>
    <mergeCell ref="R4:V4"/>
    <mergeCell ref="R5:V5"/>
    <mergeCell ref="R6:V6"/>
    <mergeCell ref="R7:V7"/>
    <mergeCell ref="R8:V8"/>
    <mergeCell ref="R9:V9"/>
    <mergeCell ref="R10:V10"/>
    <mergeCell ref="R11:V11"/>
  </mergeCells>
  <hyperlinks>
    <hyperlink ref="G25" r:id="rId1" xr:uid="{05F909B0-F95D-4EF9-B3F4-D8213D219EE4}"/>
    <hyperlink ref="G27" r:id="rId2" xr:uid="{FADF236D-0CD0-491B-A4EC-563F0CA71772}"/>
    <hyperlink ref="G26" r:id="rId3" xr:uid="{1B6E6CD1-C501-4F63-8F06-81BDBB2EFDAC}"/>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C6"/>
  <sheetViews>
    <sheetView workbookViewId="0">
      <selection activeCell="C3" sqref="C3"/>
    </sheetView>
  </sheetViews>
  <sheetFormatPr baseColWidth="10" defaultColWidth="8.83203125" defaultRowHeight="15" x14ac:dyDescent="0.2"/>
  <sheetData>
    <row r="2" spans="2:3" x14ac:dyDescent="0.2">
      <c r="B2" s="5">
        <v>1</v>
      </c>
      <c r="C2" t="s">
        <v>73</v>
      </c>
    </row>
    <row r="3" spans="2:3" x14ac:dyDescent="0.2">
      <c r="B3" s="5">
        <v>2</v>
      </c>
      <c r="C3" t="s">
        <v>70</v>
      </c>
    </row>
    <row r="4" spans="2:3" x14ac:dyDescent="0.2">
      <c r="B4" s="5">
        <v>3</v>
      </c>
    </row>
    <row r="5" spans="2:3" x14ac:dyDescent="0.2">
      <c r="B5" s="5">
        <v>4</v>
      </c>
    </row>
    <row r="6" spans="2:3" x14ac:dyDescent="0.2">
      <c r="B6" s="5">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F40" sqref="F40"/>
    </sheetView>
  </sheetViews>
  <sheetFormatPr baseColWidth="10" defaultColWidth="10.6640625" defaultRowHeight="15" x14ac:dyDescent="0.2"/>
  <cols>
    <col min="1" max="1" width="26" customWidth="1"/>
    <col min="2" max="2" width="105" customWidth="1"/>
  </cols>
  <sheetData>
    <row r="1" spans="1:2" ht="17" thickTop="1" thickBot="1" x14ac:dyDescent="0.25">
      <c r="A1" s="10" t="s">
        <v>381</v>
      </c>
      <c r="B1" s="11" t="s">
        <v>382</v>
      </c>
    </row>
    <row r="2" spans="1:2" ht="16" thickTop="1" x14ac:dyDescent="0.2">
      <c r="A2" s="12" t="s">
        <v>383</v>
      </c>
      <c r="B2" s="13" t="s">
        <v>384</v>
      </c>
    </row>
    <row r="3" spans="1:2" x14ac:dyDescent="0.2">
      <c r="A3" s="2" t="s">
        <v>385</v>
      </c>
      <c r="B3" s="3" t="s">
        <v>386</v>
      </c>
    </row>
    <row r="4" spans="1:2" x14ac:dyDescent="0.2">
      <c r="A4" s="2" t="s">
        <v>387</v>
      </c>
      <c r="B4" s="3" t="s">
        <v>388</v>
      </c>
    </row>
    <row r="5" spans="1:2" x14ac:dyDescent="0.2">
      <c r="A5" s="2" t="s">
        <v>389</v>
      </c>
      <c r="B5" s="3" t="s">
        <v>390</v>
      </c>
    </row>
    <row r="6" spans="1:2" ht="16" thickBot="1" x14ac:dyDescent="0.25">
      <c r="A6" s="4" t="s">
        <v>391</v>
      </c>
      <c r="B6" s="14" t="s">
        <v>392</v>
      </c>
    </row>
    <row r="7" spans="1:2" ht="16" thickTop="1" x14ac:dyDescent="0.2"/>
    <row r="9" spans="1:2" x14ac:dyDescent="0.2">
      <c r="A9" s="46"/>
      <c r="B9" s="47"/>
    </row>
  </sheetData>
  <sheetProtection algorithmName="SHA-512" hashValue="R7KqL+JGlqtHnDYKuqqhZy4loOZ/L5ZJmZf3JUdx6MCUzQHRWtrk6PqDLDCxUw2T/nAsI7BoJy+ogMw+AOA2AQ==" saltValue="tctJ88+soHtgN0uxTARaiw=="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G12"/>
  <sheetViews>
    <sheetView showGridLines="0" workbookViewId="0">
      <selection activeCell="A2" sqref="A2"/>
    </sheetView>
  </sheetViews>
  <sheetFormatPr baseColWidth="10" defaultColWidth="10.6640625" defaultRowHeight="15" x14ac:dyDescent="0.2"/>
  <cols>
    <col min="1" max="1" width="31.83203125" customWidth="1"/>
    <col min="2" max="2" width="24" customWidth="1"/>
    <col min="3" max="4" width="61.6640625" style="1" customWidth="1"/>
    <col min="5" max="5" width="2.6640625" customWidth="1"/>
    <col min="6" max="6" width="47.1640625" customWidth="1"/>
    <col min="7" max="7" width="15.33203125" customWidth="1"/>
  </cols>
  <sheetData>
    <row r="1" spans="1:7" ht="32.25" customHeight="1" x14ac:dyDescent="0.2">
      <c r="A1" s="15" t="s">
        <v>20</v>
      </c>
      <c r="B1" s="16" t="s">
        <v>21</v>
      </c>
      <c r="C1" s="17" t="s">
        <v>22</v>
      </c>
      <c r="D1" s="18" t="s">
        <v>23</v>
      </c>
      <c r="F1" s="323" t="s">
        <v>24</v>
      </c>
      <c r="G1" s="324"/>
    </row>
    <row r="2" spans="1:7" ht="34" x14ac:dyDescent="0.2">
      <c r="A2" s="139" t="s">
        <v>25</v>
      </c>
      <c r="B2" s="7">
        <v>1</v>
      </c>
      <c r="C2" s="140" t="s">
        <v>26</v>
      </c>
      <c r="D2" s="141" t="s">
        <v>27</v>
      </c>
      <c r="F2" s="246" t="s">
        <v>28</v>
      </c>
      <c r="G2" s="48" t="s">
        <v>29</v>
      </c>
    </row>
    <row r="3" spans="1:7" ht="34" x14ac:dyDescent="0.2">
      <c r="A3" s="142" t="s">
        <v>30</v>
      </c>
      <c r="B3" s="8">
        <v>2</v>
      </c>
      <c r="C3" s="143" t="s">
        <v>31</v>
      </c>
      <c r="D3" s="144" t="s">
        <v>32</v>
      </c>
      <c r="F3" s="172" t="s">
        <v>33</v>
      </c>
      <c r="G3" s="49" t="s">
        <v>34</v>
      </c>
    </row>
    <row r="4" spans="1:7" ht="51" x14ac:dyDescent="0.2">
      <c r="A4" s="139" t="s">
        <v>35</v>
      </c>
      <c r="B4" s="7">
        <v>3</v>
      </c>
      <c r="C4" s="140" t="s">
        <v>36</v>
      </c>
      <c r="D4" s="141" t="s">
        <v>37</v>
      </c>
      <c r="F4" s="173" t="s">
        <v>38</v>
      </c>
      <c r="G4" s="50" t="s">
        <v>29</v>
      </c>
    </row>
    <row r="5" spans="1:7" ht="85" x14ac:dyDescent="0.2">
      <c r="A5" s="256" t="s">
        <v>39</v>
      </c>
      <c r="B5" s="8">
        <v>4</v>
      </c>
      <c r="C5" s="143" t="s">
        <v>40</v>
      </c>
      <c r="D5" s="144" t="s">
        <v>41</v>
      </c>
    </row>
    <row r="6" spans="1:7" ht="85" x14ac:dyDescent="0.2">
      <c r="A6" s="145" t="s">
        <v>42</v>
      </c>
      <c r="B6" s="9">
        <v>5</v>
      </c>
      <c r="C6" s="146" t="s">
        <v>43</v>
      </c>
      <c r="D6" s="171" t="s">
        <v>44</v>
      </c>
    </row>
    <row r="8" spans="1:7" ht="14.5" customHeight="1" x14ac:dyDescent="0.2">
      <c r="A8" s="325" t="s">
        <v>45</v>
      </c>
      <c r="B8" s="326"/>
      <c r="C8" s="326"/>
      <c r="D8" s="327"/>
    </row>
    <row r="9" spans="1:7" ht="14.5" customHeight="1" x14ac:dyDescent="0.2">
      <c r="A9" s="33" t="s">
        <v>46</v>
      </c>
      <c r="B9" s="20" t="s">
        <v>47</v>
      </c>
      <c r="C9" s="21"/>
      <c r="D9" s="22"/>
    </row>
    <row r="10" spans="1:7" ht="14.5" customHeight="1" x14ac:dyDescent="0.2">
      <c r="A10" s="34" t="s">
        <v>48</v>
      </c>
      <c r="B10" s="23" t="s">
        <v>49</v>
      </c>
      <c r="C10" s="24"/>
      <c r="D10" s="25"/>
    </row>
    <row r="11" spans="1:7" ht="14.5" customHeight="1" x14ac:dyDescent="0.2"/>
    <row r="12" spans="1:7" ht="14.5" customHeight="1" x14ac:dyDescent="0.2">
      <c r="A12" s="244" t="s">
        <v>50</v>
      </c>
      <c r="C12" s="245"/>
    </row>
  </sheetData>
  <sheetProtection algorithmName="SHA-512" hashValue="xuHmIykVVnwSoog/JbSSlVpktcp+Ce0JJT7HVzmDdFM8K4QwTI7v+KDEHxb4OGPCU7EVfuCOZG5mQMelCLn59w==" saltValue="tmnNnkfxH97r8DUeRXEJQw==" spinCount="100000" sheet="1" objects="1" scenarios="1"/>
  <mergeCells count="2">
    <mergeCell ref="F1:G1"/>
    <mergeCell ref="A8:D8"/>
  </mergeCells>
  <hyperlinks>
    <hyperlink ref="A12" r:id="rId1" display="Meer informatie over maturiteitsniveaus is te vinden in de sectie ‘Uw Self-Assessment voltooien’ van de CyberFundamentals Toolbox (www.cyfun.be)." xr:uid="{3E5B7EA2-1DAF-40BD-8063-4DC9A994DCCC}"/>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R25"/>
  <sheetViews>
    <sheetView showGridLines="0" zoomScaleNormal="100" workbookViewId="0">
      <pane xSplit="6" ySplit="2" topLeftCell="G3" activePane="bottomRight" state="frozen"/>
      <selection pane="topRight" activeCell="G1" sqref="G1"/>
      <selection pane="bottomLeft" activeCell="A3" sqref="A3"/>
      <selection pane="bottomRight" activeCell="F1" sqref="F1"/>
    </sheetView>
  </sheetViews>
  <sheetFormatPr baseColWidth="10" defaultColWidth="8.83203125" defaultRowHeight="15" x14ac:dyDescent="0.2"/>
  <cols>
    <col min="1" max="1" width="30.33203125" customWidth="1"/>
    <col min="2" max="2" width="19.83203125" customWidth="1"/>
    <col min="3" max="3" width="17.5" customWidth="1"/>
    <col min="4" max="4" width="37.1640625" customWidth="1"/>
    <col min="5" max="5" width="17.33203125" customWidth="1"/>
    <col min="6" max="6" width="53.33203125" customWidth="1"/>
    <col min="7" max="7" width="13.33203125" customWidth="1"/>
    <col min="8" max="8" width="13.5" customWidth="1"/>
    <col min="9" max="12" width="15.6640625" style="6" customWidth="1"/>
    <col min="13" max="14" width="60.6640625" customWidth="1"/>
    <col min="15" max="18" width="8.83203125" style="37"/>
  </cols>
  <sheetData>
    <row r="1" spans="1:14" ht="38.25" customHeight="1" x14ac:dyDescent="0.2">
      <c r="A1" s="328" t="s">
        <v>51</v>
      </c>
      <c r="B1" s="329"/>
      <c r="C1" s="51">
        <f>Introductie!Q4</f>
        <v>46107</v>
      </c>
      <c r="D1" s="52" t="s">
        <v>52</v>
      </c>
      <c r="E1" s="174"/>
      <c r="F1" s="51">
        <f>Introductie!T21</f>
        <v>46107</v>
      </c>
      <c r="G1" s="330" t="s">
        <v>53</v>
      </c>
      <c r="H1" s="331"/>
      <c r="I1" s="331"/>
      <c r="J1" s="331"/>
      <c r="K1" s="331"/>
      <c r="L1" s="331"/>
      <c r="M1" s="331"/>
      <c r="N1" s="332"/>
    </row>
    <row r="2" spans="1:14" ht="48.5" customHeight="1" x14ac:dyDescent="0.2">
      <c r="A2" s="175" t="s">
        <v>54</v>
      </c>
      <c r="B2" s="176" t="s">
        <v>55</v>
      </c>
      <c r="C2" s="176" t="s">
        <v>56</v>
      </c>
      <c r="D2" s="176" t="s">
        <v>57</v>
      </c>
      <c r="E2" s="53" t="s">
        <v>58</v>
      </c>
      <c r="F2" s="53" t="s">
        <v>59</v>
      </c>
      <c r="G2" s="147" t="s">
        <v>60</v>
      </c>
      <c r="H2" s="147" t="s">
        <v>61</v>
      </c>
      <c r="I2" s="147" t="s">
        <v>62</v>
      </c>
      <c r="J2" s="147" t="s">
        <v>63</v>
      </c>
      <c r="K2" s="147" t="s">
        <v>64</v>
      </c>
      <c r="L2" s="147" t="s">
        <v>65</v>
      </c>
      <c r="M2" s="148" t="s">
        <v>66</v>
      </c>
      <c r="N2" s="148" t="s">
        <v>67</v>
      </c>
    </row>
    <row r="3" spans="1:14" ht="90.75" customHeight="1" x14ac:dyDescent="0.2">
      <c r="A3" s="347" t="s">
        <v>68</v>
      </c>
      <c r="B3" s="163"/>
      <c r="C3" s="162"/>
      <c r="D3" s="133" t="s">
        <v>69</v>
      </c>
      <c r="E3" s="56" t="s">
        <v>70</v>
      </c>
      <c r="F3" s="177" t="s">
        <v>71</v>
      </c>
      <c r="G3" s="19">
        <v>1</v>
      </c>
      <c r="H3" s="19">
        <v>1</v>
      </c>
      <c r="I3" s="26">
        <f>IF(OR($G3="N/A",$H3="N/A"),3,G3)</f>
        <v>1</v>
      </c>
      <c r="J3" s="26">
        <f>IF(OR($G3="N/A",$H3="N/A"),3,H3)</f>
        <v>1</v>
      </c>
      <c r="K3" s="336">
        <f>AVERAGE(I3,I4,I6,I8)</f>
        <v>1</v>
      </c>
      <c r="L3" s="336">
        <f>AVERAGE(J3,J4,J6,J8)</f>
        <v>1</v>
      </c>
      <c r="M3" s="32"/>
      <c r="N3" s="32"/>
    </row>
    <row r="4" spans="1:14" ht="90.75" customHeight="1" x14ac:dyDescent="0.2">
      <c r="A4" s="348"/>
      <c r="B4" s="162"/>
      <c r="C4" s="60"/>
      <c r="D4" s="352" t="s">
        <v>72</v>
      </c>
      <c r="E4" s="56" t="s">
        <v>73</v>
      </c>
      <c r="F4" s="178" t="s">
        <v>74</v>
      </c>
      <c r="G4" s="19">
        <v>1</v>
      </c>
      <c r="H4" s="19">
        <v>1</v>
      </c>
      <c r="I4" s="335">
        <f>AVERAGE(IF(OR($G4="N/A",$H4="N/A"),3,G4),IF(OR($G5="N/A",$H5="N/A"),3,G5))</f>
        <v>1</v>
      </c>
      <c r="J4" s="335">
        <f>AVERAGE(IF(OR($G4="N/A",$H4="N/A"),3,H4),IF(OR($G5="N/A",$H5="N/A"),3,H5))</f>
        <v>1</v>
      </c>
      <c r="K4" s="337"/>
      <c r="L4" s="337"/>
      <c r="M4" s="32"/>
      <c r="N4" s="32"/>
    </row>
    <row r="5" spans="1:14" ht="90.75" customHeight="1" x14ac:dyDescent="0.2">
      <c r="A5" s="348"/>
      <c r="B5" s="162"/>
      <c r="C5" s="64"/>
      <c r="D5" s="358"/>
      <c r="E5" s="56" t="s">
        <v>70</v>
      </c>
      <c r="F5" s="136" t="s">
        <v>75</v>
      </c>
      <c r="G5" s="19">
        <v>1</v>
      </c>
      <c r="H5" s="19">
        <v>1</v>
      </c>
      <c r="I5" s="335"/>
      <c r="J5" s="335"/>
      <c r="K5" s="337"/>
      <c r="L5" s="337"/>
      <c r="M5" s="32"/>
      <c r="N5" s="32"/>
    </row>
    <row r="6" spans="1:14" ht="90.75" customHeight="1" x14ac:dyDescent="0.2">
      <c r="A6" s="348"/>
      <c r="B6" s="65"/>
      <c r="C6" s="58"/>
      <c r="D6" s="352" t="s">
        <v>76</v>
      </c>
      <c r="E6" s="56" t="s">
        <v>70</v>
      </c>
      <c r="F6" s="179" t="s">
        <v>77</v>
      </c>
      <c r="G6" s="19">
        <v>1</v>
      </c>
      <c r="H6" s="19">
        <v>1</v>
      </c>
      <c r="I6" s="335">
        <f>AVERAGE(IF(OR($G6="N/A",$H6="N/A"),3,G6),IF(OR($G7="N/A",$H7="N/A"),3,G7))</f>
        <v>1</v>
      </c>
      <c r="J6" s="335">
        <f>AVERAGE(IF(OR($G6="N/A",$H6="N/A"),3,H6),IF(OR($G7="N/A",$H7="N/A"),3,H7))</f>
        <v>1</v>
      </c>
      <c r="K6" s="337"/>
      <c r="L6" s="337"/>
      <c r="M6" s="333"/>
      <c r="N6" s="333"/>
    </row>
    <row r="7" spans="1:14" ht="90.75" customHeight="1" x14ac:dyDescent="0.2">
      <c r="A7" s="348"/>
      <c r="B7" s="76"/>
      <c r="C7" s="58"/>
      <c r="D7" s="357"/>
      <c r="E7" s="56" t="s">
        <v>70</v>
      </c>
      <c r="F7" s="180" t="s">
        <v>78</v>
      </c>
      <c r="G7" s="19">
        <v>1</v>
      </c>
      <c r="H7" s="19">
        <v>1</v>
      </c>
      <c r="I7" s="335"/>
      <c r="J7" s="335"/>
      <c r="K7" s="337"/>
      <c r="L7" s="337"/>
      <c r="M7" s="334"/>
      <c r="N7" s="334"/>
    </row>
    <row r="8" spans="1:14" ht="90.75" customHeight="1" x14ac:dyDescent="0.2">
      <c r="A8" s="349"/>
      <c r="B8" s="66"/>
      <c r="C8" s="75"/>
      <c r="D8" s="133" t="s">
        <v>79</v>
      </c>
      <c r="E8" s="56" t="s">
        <v>70</v>
      </c>
      <c r="F8" s="181" t="s">
        <v>80</v>
      </c>
      <c r="G8" s="19">
        <v>1</v>
      </c>
      <c r="H8" s="19">
        <v>1</v>
      </c>
      <c r="I8" s="26">
        <f>IF(OR($G8="N/A",$H8="N/A"),3,G8)</f>
        <v>1</v>
      </c>
      <c r="J8" s="26">
        <f>IF(OR($G8="N/A",$H8="N/A"),3,H8)</f>
        <v>1</v>
      </c>
      <c r="K8" s="338"/>
      <c r="L8" s="338"/>
      <c r="M8" s="32"/>
      <c r="N8" s="32"/>
    </row>
    <row r="9" spans="1:14" ht="90.75" customHeight="1" x14ac:dyDescent="0.2">
      <c r="A9" s="347" t="s">
        <v>81</v>
      </c>
      <c r="B9" s="54" t="s">
        <v>55</v>
      </c>
      <c r="C9" s="55"/>
      <c r="D9" s="133" t="s">
        <v>82</v>
      </c>
      <c r="E9" s="56" t="s">
        <v>70</v>
      </c>
      <c r="F9" s="168" t="s">
        <v>83</v>
      </c>
      <c r="G9" s="19">
        <v>1</v>
      </c>
      <c r="H9" s="19">
        <v>1</v>
      </c>
      <c r="I9" s="26">
        <f t="shared" ref="I9:I10" si="0">IF(OR($G9="N/A",$H9="N/A"),3,G9)</f>
        <v>1</v>
      </c>
      <c r="J9" s="26">
        <f t="shared" ref="J9:J10" si="1">IF(OR($G9="N/A",$H9="N/A"),3,H9)</f>
        <v>1</v>
      </c>
      <c r="K9" s="341">
        <f>AVERAGE(I9,I10,I11,I13,I14)</f>
        <v>1</v>
      </c>
      <c r="L9" s="341">
        <f>AVERAGE(J9,J10,J11,J13,J14)</f>
        <v>1</v>
      </c>
      <c r="M9" s="32"/>
      <c r="N9" s="32"/>
    </row>
    <row r="10" spans="1:14" ht="90.75" customHeight="1" x14ac:dyDescent="0.2">
      <c r="A10" s="348"/>
      <c r="B10" s="54" t="s">
        <v>55</v>
      </c>
      <c r="C10" s="58"/>
      <c r="D10" s="133" t="s">
        <v>84</v>
      </c>
      <c r="E10" s="56" t="s">
        <v>70</v>
      </c>
      <c r="F10" s="192" t="s">
        <v>85</v>
      </c>
      <c r="G10" s="19">
        <v>1</v>
      </c>
      <c r="H10" s="19">
        <v>1</v>
      </c>
      <c r="I10" s="26">
        <f t="shared" si="0"/>
        <v>1</v>
      </c>
      <c r="J10" s="26">
        <f t="shared" si="1"/>
        <v>1</v>
      </c>
      <c r="K10" s="342"/>
      <c r="L10" s="342"/>
      <c r="M10" s="32"/>
      <c r="N10" s="32"/>
    </row>
    <row r="11" spans="1:14" ht="90.75" customHeight="1" x14ac:dyDescent="0.2">
      <c r="A11" s="348"/>
      <c r="B11" s="59"/>
      <c r="C11" s="60"/>
      <c r="D11" s="352" t="s">
        <v>86</v>
      </c>
      <c r="E11" s="56" t="s">
        <v>73</v>
      </c>
      <c r="F11" s="182" t="s">
        <v>87</v>
      </c>
      <c r="G11" s="19">
        <v>1</v>
      </c>
      <c r="H11" s="19">
        <v>1</v>
      </c>
      <c r="I11" s="335">
        <f>AVERAGE(IF(OR($G11="N/A",$H11="N/A"),3,$G11),IF(OR($G12="N/A",$H12="N/A"),3,$G12))</f>
        <v>1</v>
      </c>
      <c r="J11" s="335">
        <f>AVERAGE(IF(OR($G11="N/A",$H11="N/A"),3,$H11),IF(OR($G12="N/A",$H12="N/A"),3,$H12))</f>
        <v>1</v>
      </c>
      <c r="K11" s="342"/>
      <c r="L11" s="342"/>
      <c r="M11" s="32"/>
      <c r="N11" s="32"/>
    </row>
    <row r="12" spans="1:14" ht="90.75" customHeight="1" x14ac:dyDescent="0.2">
      <c r="A12" s="348"/>
      <c r="B12" s="54" t="s">
        <v>55</v>
      </c>
      <c r="C12" s="60"/>
      <c r="D12" s="353"/>
      <c r="E12" s="56" t="s">
        <v>70</v>
      </c>
      <c r="F12" s="183" t="s">
        <v>88</v>
      </c>
      <c r="G12" s="19">
        <v>1</v>
      </c>
      <c r="H12" s="19">
        <v>1</v>
      </c>
      <c r="I12" s="335"/>
      <c r="J12" s="335"/>
      <c r="K12" s="342"/>
      <c r="L12" s="342"/>
      <c r="M12" s="32"/>
      <c r="N12" s="32"/>
    </row>
    <row r="13" spans="1:14" ht="90.75" customHeight="1" x14ac:dyDescent="0.2">
      <c r="A13" s="348"/>
      <c r="B13" s="57"/>
      <c r="C13" s="58"/>
      <c r="D13" s="184" t="s">
        <v>89</v>
      </c>
      <c r="E13" s="56" t="s">
        <v>70</v>
      </c>
      <c r="F13" s="177" t="s">
        <v>90</v>
      </c>
      <c r="G13" s="19">
        <v>1</v>
      </c>
      <c r="H13" s="19">
        <v>1</v>
      </c>
      <c r="I13" s="26">
        <f>IF(OR($G13="N/A",$H13="N/A"),3,$G13)</f>
        <v>1</v>
      </c>
      <c r="J13" s="26">
        <f>IF(OR($G13="N/A",$H13="N/A"),3,$H13)</f>
        <v>1</v>
      </c>
      <c r="K13" s="342"/>
      <c r="L13" s="342"/>
      <c r="M13" s="32"/>
      <c r="N13" s="32"/>
    </row>
    <row r="14" spans="1:14" ht="90.75" customHeight="1" x14ac:dyDescent="0.2">
      <c r="A14" s="349"/>
      <c r="B14" s="59"/>
      <c r="C14" s="61"/>
      <c r="D14" s="185" t="s">
        <v>91</v>
      </c>
      <c r="E14" s="56" t="s">
        <v>70</v>
      </c>
      <c r="F14" s="186" t="s">
        <v>92</v>
      </c>
      <c r="G14" s="19">
        <v>1</v>
      </c>
      <c r="H14" s="19">
        <v>1</v>
      </c>
      <c r="I14" s="26">
        <f>IF(OR($G14="N/A",$H14="N/A"),3,$G14)</f>
        <v>1</v>
      </c>
      <c r="J14" s="26">
        <f>IF(OR($G14="N/A",$H14="N/A"),3,$H14)</f>
        <v>1</v>
      </c>
      <c r="K14" s="343"/>
      <c r="L14" s="343"/>
      <c r="M14" s="32"/>
      <c r="N14" s="32"/>
    </row>
    <row r="15" spans="1:14" ht="90.75" customHeight="1" x14ac:dyDescent="0.2">
      <c r="A15" s="354" t="s">
        <v>93</v>
      </c>
      <c r="B15" s="165" t="s">
        <v>55</v>
      </c>
      <c r="C15" s="62" t="s">
        <v>56</v>
      </c>
      <c r="D15" s="185" t="s">
        <v>94</v>
      </c>
      <c r="E15" s="56" t="s">
        <v>70</v>
      </c>
      <c r="F15" s="161" t="s">
        <v>95</v>
      </c>
      <c r="G15" s="19">
        <v>1</v>
      </c>
      <c r="H15" s="19">
        <v>1</v>
      </c>
      <c r="I15" s="42">
        <f>G15</f>
        <v>1</v>
      </c>
      <c r="J15" s="42">
        <f>H15</f>
        <v>1</v>
      </c>
      <c r="K15" s="342">
        <f>AVERAGE(I15,I16,I18)</f>
        <v>1</v>
      </c>
      <c r="L15" s="342">
        <f>AVERAGE(J15,J16,J18)</f>
        <v>1</v>
      </c>
      <c r="M15" s="32"/>
      <c r="N15" s="32"/>
    </row>
    <row r="16" spans="1:14" ht="90.75" customHeight="1" x14ac:dyDescent="0.2">
      <c r="A16" s="355"/>
      <c r="B16" s="166"/>
      <c r="C16" s="64"/>
      <c r="D16" s="350" t="s">
        <v>96</v>
      </c>
      <c r="E16" s="56" t="s">
        <v>70</v>
      </c>
      <c r="F16" s="188" t="s">
        <v>97</v>
      </c>
      <c r="G16" s="19">
        <v>1</v>
      </c>
      <c r="H16" s="19">
        <v>1</v>
      </c>
      <c r="I16" s="339">
        <f>AVERAGE(IF(OR($G16="N/A",$H16="N/A"),3,$G16),IF(OR($G17="N/A",$H17="N/A"),3,$G17))</f>
        <v>1</v>
      </c>
      <c r="J16" s="339">
        <f>AVERAGE(IF(OR($G16="N/A",$H16="N/A"),3,$H16),IF(OR($G17="N/A",$H17="N/A"),3,$H17))</f>
        <v>1</v>
      </c>
      <c r="K16" s="342"/>
      <c r="L16" s="342"/>
      <c r="M16" s="32"/>
      <c r="N16" s="32"/>
    </row>
    <row r="17" spans="1:14" ht="90.75" customHeight="1" x14ac:dyDescent="0.2">
      <c r="A17" s="355"/>
      <c r="B17" s="164"/>
      <c r="C17" s="64"/>
      <c r="D17" s="351"/>
      <c r="E17" s="56" t="s">
        <v>70</v>
      </c>
      <c r="F17" s="188" t="s">
        <v>98</v>
      </c>
      <c r="G17" s="19">
        <v>1</v>
      </c>
      <c r="H17" s="19">
        <v>1</v>
      </c>
      <c r="I17" s="340"/>
      <c r="J17" s="340"/>
      <c r="K17" s="342"/>
      <c r="L17" s="342"/>
      <c r="M17" s="32"/>
      <c r="N17" s="32"/>
    </row>
    <row r="18" spans="1:14" ht="90.75" customHeight="1" x14ac:dyDescent="0.2">
      <c r="A18" s="355"/>
      <c r="B18" s="65"/>
      <c r="C18" s="63"/>
      <c r="D18" s="350" t="s">
        <v>99</v>
      </c>
      <c r="E18" s="56" t="s">
        <v>73</v>
      </c>
      <c r="F18" s="179" t="s">
        <v>100</v>
      </c>
      <c r="G18" s="19">
        <v>1</v>
      </c>
      <c r="H18" s="19">
        <v>1</v>
      </c>
      <c r="I18" s="339">
        <f>AVERAGE(IF(OR($G18="N/A",$H18="N/A"),3,$G18),IF(OR($G19="N/A",$H19="N/A"),3,$G19))</f>
        <v>1</v>
      </c>
      <c r="J18" s="339">
        <f>AVERAGE(IF(OR($G18="N/A",$H18="N/A"),3,$H18),IF(OR($G19="N/A",$H19="N/A"),3,$H19))</f>
        <v>1</v>
      </c>
      <c r="K18" s="342"/>
      <c r="L18" s="342"/>
      <c r="M18" s="32"/>
      <c r="N18" s="32"/>
    </row>
    <row r="19" spans="1:14" ht="90.75" customHeight="1" x14ac:dyDescent="0.2">
      <c r="A19" s="356"/>
      <c r="B19" s="66"/>
      <c r="C19" s="67"/>
      <c r="D19" s="351"/>
      <c r="E19" s="56" t="s">
        <v>70</v>
      </c>
      <c r="F19" s="189" t="s">
        <v>101</v>
      </c>
      <c r="G19" s="19">
        <v>1</v>
      </c>
      <c r="H19" s="19">
        <v>1</v>
      </c>
      <c r="I19" s="340"/>
      <c r="J19" s="340"/>
      <c r="K19" s="343"/>
      <c r="L19" s="343"/>
      <c r="M19" s="32"/>
      <c r="N19" s="32"/>
    </row>
    <row r="20" spans="1:14" ht="90.75" customHeight="1" x14ac:dyDescent="0.2">
      <c r="A20" s="361" t="s">
        <v>102</v>
      </c>
      <c r="B20" s="64"/>
      <c r="C20" s="68"/>
      <c r="D20" s="359" t="s">
        <v>103</v>
      </c>
      <c r="E20" s="56" t="s">
        <v>73</v>
      </c>
      <c r="F20" s="190" t="s">
        <v>104</v>
      </c>
      <c r="G20" s="19">
        <v>1</v>
      </c>
      <c r="H20" s="19">
        <v>1</v>
      </c>
      <c r="I20" s="335">
        <f>AVERAGE(IF(OR($G20="N/A",$H20="N/A"),3,$G20),IF(OR($G21="N/A",$H21="N/A"),3,$G21))</f>
        <v>1</v>
      </c>
      <c r="J20" s="335">
        <f>AVERAGE(IF(OR($G20="N/A",$H20="N/A"),3,$H20),IF(OR($G21="N/A",$H21="N/A"),3,$H21))</f>
        <v>1</v>
      </c>
      <c r="K20" s="341">
        <f>I20</f>
        <v>1</v>
      </c>
      <c r="L20" s="341">
        <f>J20</f>
        <v>1</v>
      </c>
      <c r="M20" s="32"/>
      <c r="N20" s="32"/>
    </row>
    <row r="21" spans="1:14" ht="105" customHeight="1" x14ac:dyDescent="0.2">
      <c r="A21" s="356"/>
      <c r="B21" s="69"/>
      <c r="C21" s="70"/>
      <c r="D21" s="360"/>
      <c r="E21" s="56" t="s">
        <v>70</v>
      </c>
      <c r="F21" s="191" t="s">
        <v>105</v>
      </c>
      <c r="G21" s="19">
        <v>1</v>
      </c>
      <c r="H21" s="19">
        <v>1</v>
      </c>
      <c r="I21" s="335"/>
      <c r="J21" s="335"/>
      <c r="K21" s="343"/>
      <c r="L21" s="343"/>
      <c r="M21" s="32"/>
      <c r="N21" s="32"/>
    </row>
    <row r="22" spans="1:14" ht="90.75" customHeight="1" x14ac:dyDescent="0.2">
      <c r="A22" s="344" t="s">
        <v>106</v>
      </c>
      <c r="B22" s="71"/>
      <c r="C22" s="72"/>
      <c r="D22" s="133" t="s">
        <v>107</v>
      </c>
      <c r="E22" s="56" t="s">
        <v>70</v>
      </c>
      <c r="F22" s="177" t="s">
        <v>108</v>
      </c>
      <c r="G22" s="19">
        <v>1</v>
      </c>
      <c r="H22" s="19">
        <v>1</v>
      </c>
      <c r="I22" s="26">
        <f>IF(OR($G22="N/A",$H22="N/A"),3,$G22)</f>
        <v>1</v>
      </c>
      <c r="J22" s="26">
        <f>IF(OR($G22="N/A",$H22="N/A"),3,$H22)</f>
        <v>1</v>
      </c>
      <c r="K22" s="341">
        <f>AVERAGE(I22,I23,I24,I25)</f>
        <v>1</v>
      </c>
      <c r="L22" s="341">
        <f>AVERAGE(J22,J23,J24,J25)</f>
        <v>1</v>
      </c>
      <c r="M22" s="32"/>
      <c r="N22" s="32"/>
    </row>
    <row r="23" spans="1:14" ht="90.75" customHeight="1" x14ac:dyDescent="0.2">
      <c r="A23" s="345"/>
      <c r="B23" s="162"/>
      <c r="C23" s="60"/>
      <c r="D23" s="185" t="s">
        <v>109</v>
      </c>
      <c r="E23" s="56" t="s">
        <v>70</v>
      </c>
      <c r="F23" s="179" t="s">
        <v>110</v>
      </c>
      <c r="G23" s="19">
        <v>1</v>
      </c>
      <c r="H23" s="19">
        <v>1</v>
      </c>
      <c r="I23" s="26">
        <f t="shared" ref="I23:I25" si="2">IF(OR($G23="N/A",$H23="N/A"),3,$G23)</f>
        <v>1</v>
      </c>
      <c r="J23" s="26">
        <f t="shared" ref="J23:J25" si="3">IF(OR($G23="N/A",$H23="N/A"),3,$H23)</f>
        <v>1</v>
      </c>
      <c r="K23" s="342"/>
      <c r="L23" s="342"/>
      <c r="M23" s="32"/>
      <c r="N23" s="32"/>
    </row>
    <row r="24" spans="1:14" ht="90.75" customHeight="1" x14ac:dyDescent="0.2">
      <c r="A24" s="345"/>
      <c r="B24" s="162"/>
      <c r="C24" s="167"/>
      <c r="D24" s="185" t="s">
        <v>111</v>
      </c>
      <c r="E24" s="56" t="s">
        <v>70</v>
      </c>
      <c r="F24" s="179" t="s">
        <v>112</v>
      </c>
      <c r="G24" s="19">
        <v>1</v>
      </c>
      <c r="H24" s="19">
        <v>1</v>
      </c>
      <c r="I24" s="26">
        <f t="shared" si="2"/>
        <v>1</v>
      </c>
      <c r="J24" s="26">
        <f t="shared" si="3"/>
        <v>1</v>
      </c>
      <c r="K24" s="342"/>
      <c r="L24" s="342"/>
      <c r="M24" s="32"/>
      <c r="N24" s="32"/>
    </row>
    <row r="25" spans="1:14" ht="90.75" customHeight="1" x14ac:dyDescent="0.2">
      <c r="A25" s="346"/>
      <c r="B25" s="74"/>
      <c r="C25" s="75"/>
      <c r="D25" s="133" t="s">
        <v>113</v>
      </c>
      <c r="E25" s="56" t="s">
        <v>70</v>
      </c>
      <c r="F25" s="177" t="s">
        <v>114</v>
      </c>
      <c r="G25" s="19">
        <v>1</v>
      </c>
      <c r="H25" s="19">
        <v>1</v>
      </c>
      <c r="I25" s="26">
        <f t="shared" si="2"/>
        <v>1</v>
      </c>
      <c r="J25" s="26">
        <f t="shared" si="3"/>
        <v>1</v>
      </c>
      <c r="K25" s="343"/>
      <c r="L25" s="343"/>
      <c r="M25" s="32"/>
      <c r="N25" s="32"/>
    </row>
  </sheetData>
  <sheetProtection algorithmName="SHA-512" hashValue="xB4x9TQJjh2tkYH2CjaP8vpJgP6DCysVN47Hz5Sq0NRZqOBzY+UzZBTBukQ17shpXyoj0eg2j/M+dW0Dx28J/w==" saltValue="Fsp7lyAQsCA4ztNiwtW/Hg==" spinCount="100000" sheet="1" formatColumns="0" formatRows="0" insertColumns="0" insertRows="0" insertHyperlinks="0" sort="0" autoFilter="0" pivotTables="0"/>
  <autoFilter ref="A2:N25" xr:uid="{FA7079F6-CB49-47A8-A25A-3B781F9DA934}"/>
  <mergeCells count="37">
    <mergeCell ref="L22:L25"/>
    <mergeCell ref="I18:I19"/>
    <mergeCell ref="J18:J19"/>
    <mergeCell ref="I20:I21"/>
    <mergeCell ref="J20:J21"/>
    <mergeCell ref="K20:K21"/>
    <mergeCell ref="L20:L21"/>
    <mergeCell ref="K9:K14"/>
    <mergeCell ref="L9:L14"/>
    <mergeCell ref="K15:K19"/>
    <mergeCell ref="A22:A25"/>
    <mergeCell ref="A3:A8"/>
    <mergeCell ref="A9:A14"/>
    <mergeCell ref="D16:D17"/>
    <mergeCell ref="D11:D12"/>
    <mergeCell ref="A15:A19"/>
    <mergeCell ref="D6:D7"/>
    <mergeCell ref="D4:D5"/>
    <mergeCell ref="D20:D21"/>
    <mergeCell ref="D18:D19"/>
    <mergeCell ref="A20:A21"/>
    <mergeCell ref="L15:L19"/>
    <mergeCell ref="K22:K25"/>
    <mergeCell ref="I16:I17"/>
    <mergeCell ref="J16:J17"/>
    <mergeCell ref="J11:J12"/>
    <mergeCell ref="J4:J5"/>
    <mergeCell ref="I6:I7"/>
    <mergeCell ref="J6:J7"/>
    <mergeCell ref="I11:I12"/>
    <mergeCell ref="A1:B1"/>
    <mergeCell ref="G1:N1"/>
    <mergeCell ref="N6:N7"/>
    <mergeCell ref="M6:M7"/>
    <mergeCell ref="I4:I5"/>
    <mergeCell ref="K3:K8"/>
    <mergeCell ref="L3:L8"/>
  </mergeCells>
  <conditionalFormatting sqref="G3:H25">
    <cfRule type="expression" dxfId="13" priority="1">
      <formula>AND(NA_Count&gt;3,COUNTIF($G3:$H3,"N/A")&gt;0)</formula>
    </cfRule>
  </conditionalFormatting>
  <dataValidations count="2">
    <dataValidation type="list" allowBlank="1" showInputMessage="1" showErrorMessage="1" sqref="G20:H25 G3:H10 G12:H12" xr:uid="{CA286828-4604-4F09-B7EB-32609C0BBCB3}">
      <formula1>"1,2,3,4,5,N/A"</formula1>
    </dataValidation>
    <dataValidation type="list" allowBlank="1" showInputMessage="1" showErrorMessage="1" sqref="G11:H11 G13:H14" xr:uid="{77DC2939-475F-41C1-8014-45B9798897D7}">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83FA344-B4BE-41BD-90E2-D1EC6FBAF146}">
          <x14:formula1>
            <xm:f>Sheet1!$B$2:$B$6</xm:f>
          </x14:formula1>
          <xm:sqref>G15:H19</xm:sqref>
        </x14:dataValidation>
        <x14:dataValidation type="list" allowBlank="1" showInputMessage="1" showErrorMessage="1" xr:uid="{EB537A52-6119-46BB-B16F-89340EDF64A9}">
          <x14:formula1>
            <xm:f>Sheet1!$C$2:$C$3</xm:f>
          </x14:formula1>
          <xm:sqref>E3:E25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S41"/>
  <sheetViews>
    <sheetView showGridLines="0" zoomScaleNormal="100" workbookViewId="0">
      <pane xSplit="6" ySplit="2" topLeftCell="G35" activePane="bottomRight" state="frozenSplit"/>
      <selection pane="topRight" activeCell="M5" sqref="M5"/>
      <selection pane="bottomLeft" activeCell="M5" sqref="M5"/>
      <selection pane="bottomRight" activeCell="F1" sqref="F1"/>
    </sheetView>
  </sheetViews>
  <sheetFormatPr baseColWidth="10" defaultColWidth="8.83203125" defaultRowHeight="15" x14ac:dyDescent="0.2"/>
  <cols>
    <col min="1" max="1" width="30.33203125" customWidth="1"/>
    <col min="2" max="2" width="19.5" customWidth="1"/>
    <col min="3" max="3" width="17.33203125" customWidth="1"/>
    <col min="4" max="4" width="33.33203125" customWidth="1"/>
    <col min="5" max="5" width="17.33203125" customWidth="1"/>
    <col min="6" max="6" width="45.6640625" customWidth="1"/>
    <col min="7" max="8" width="14" customWidth="1"/>
    <col min="9" max="12" width="15.6640625" style="6" customWidth="1"/>
    <col min="13" max="14" width="60.6640625" customWidth="1"/>
    <col min="15" max="18" width="8.83203125" style="37"/>
  </cols>
  <sheetData>
    <row r="1" spans="1:14" ht="26.25" customHeight="1" x14ac:dyDescent="0.2">
      <c r="A1" s="328" t="s">
        <v>51</v>
      </c>
      <c r="B1" s="329"/>
      <c r="C1" s="51">
        <f>Introductie!Q4</f>
        <v>46107</v>
      </c>
      <c r="D1" s="52" t="s">
        <v>52</v>
      </c>
      <c r="E1" s="174"/>
      <c r="F1" s="51">
        <f>Introductie!T21</f>
        <v>46107</v>
      </c>
      <c r="G1" s="330" t="s">
        <v>53</v>
      </c>
      <c r="H1" s="331"/>
      <c r="I1" s="331"/>
      <c r="J1" s="331"/>
      <c r="K1" s="331"/>
      <c r="L1" s="331"/>
      <c r="M1" s="331"/>
      <c r="N1" s="332"/>
    </row>
    <row r="2" spans="1:14" ht="45.5" customHeight="1" x14ac:dyDescent="0.2">
      <c r="A2" s="175" t="s">
        <v>54</v>
      </c>
      <c r="B2" s="176" t="s">
        <v>55</v>
      </c>
      <c r="C2" s="176" t="s">
        <v>56</v>
      </c>
      <c r="D2" s="176" t="s">
        <v>57</v>
      </c>
      <c r="E2" s="53" t="s">
        <v>58</v>
      </c>
      <c r="F2" s="53" t="s">
        <v>59</v>
      </c>
      <c r="G2" s="147" t="s">
        <v>60</v>
      </c>
      <c r="H2" s="147" t="s">
        <v>61</v>
      </c>
      <c r="I2" s="147" t="s">
        <v>62</v>
      </c>
      <c r="J2" s="147" t="s">
        <v>63</v>
      </c>
      <c r="K2" s="147" t="s">
        <v>64</v>
      </c>
      <c r="L2" s="147" t="s">
        <v>65</v>
      </c>
      <c r="M2" s="148" t="s">
        <v>66</v>
      </c>
      <c r="N2" s="148" t="s">
        <v>67</v>
      </c>
    </row>
    <row r="3" spans="1:14" ht="102" customHeight="1" x14ac:dyDescent="0.2">
      <c r="A3" s="366" t="s">
        <v>115</v>
      </c>
      <c r="B3" s="72"/>
      <c r="C3" s="72"/>
      <c r="D3" s="364" t="s">
        <v>116</v>
      </c>
      <c r="E3" s="77" t="s">
        <v>73</v>
      </c>
      <c r="F3" s="179" t="s">
        <v>117</v>
      </c>
      <c r="G3" s="19">
        <v>1</v>
      </c>
      <c r="H3" s="19">
        <v>1</v>
      </c>
      <c r="I3" s="335">
        <f>AVERAGE(IF(OR($G3="N/A",$H3="N/A"),3,$G3),IF(OR($G4="N/A",$H4="N/A"),3,$G4),IF(OR($G5="N/A",$H5="N/A"),3,$G5))</f>
        <v>1</v>
      </c>
      <c r="J3" s="335">
        <f>AVERAGE(IF(OR($G3="N/A",$H3="N/A"),3,$H3),IF(OR($G4="N/A",$H4="N/A"),3,$H4),IF(OR($G5="N/A",$H5="N/A"),3,$H5))</f>
        <v>1</v>
      </c>
      <c r="K3" s="341">
        <f>AVERAGE(I3,I6,I10,I11,I12,I13,I15)</f>
        <v>1</v>
      </c>
      <c r="L3" s="341">
        <f>AVERAGE(J3,J6,J10,J11,J12,J13,J15)</f>
        <v>1</v>
      </c>
      <c r="M3" s="32"/>
      <c r="N3" s="32"/>
    </row>
    <row r="4" spans="1:14" ht="102" customHeight="1" x14ac:dyDescent="0.2">
      <c r="A4" s="367"/>
      <c r="B4" s="58"/>
      <c r="C4" s="58"/>
      <c r="D4" s="360"/>
      <c r="E4" s="77" t="s">
        <v>70</v>
      </c>
      <c r="F4" s="193" t="s">
        <v>118</v>
      </c>
      <c r="G4" s="19">
        <v>1</v>
      </c>
      <c r="H4" s="19">
        <v>1</v>
      </c>
      <c r="I4" s="335"/>
      <c r="J4" s="335"/>
      <c r="K4" s="342"/>
      <c r="L4" s="342"/>
      <c r="M4" s="32"/>
      <c r="N4" s="32"/>
    </row>
    <row r="5" spans="1:14" ht="102" customHeight="1" x14ac:dyDescent="0.2">
      <c r="A5" s="367"/>
      <c r="B5" s="58"/>
      <c r="C5" s="58"/>
      <c r="D5" s="360"/>
      <c r="E5" s="77" t="s">
        <v>70</v>
      </c>
      <c r="F5" s="193" t="s">
        <v>119</v>
      </c>
      <c r="G5" s="19">
        <v>1</v>
      </c>
      <c r="H5" s="19">
        <v>1</v>
      </c>
      <c r="I5" s="335"/>
      <c r="J5" s="335"/>
      <c r="K5" s="342"/>
      <c r="L5" s="342"/>
      <c r="M5" s="32"/>
      <c r="N5" s="32"/>
    </row>
    <row r="6" spans="1:14" ht="102" customHeight="1" x14ac:dyDescent="0.2">
      <c r="A6" s="367"/>
      <c r="B6" s="58"/>
      <c r="C6" s="58"/>
      <c r="D6" s="350" t="s">
        <v>120</v>
      </c>
      <c r="E6" s="77" t="s">
        <v>73</v>
      </c>
      <c r="F6" s="194" t="s">
        <v>121</v>
      </c>
      <c r="G6" s="19">
        <v>1</v>
      </c>
      <c r="H6" s="19">
        <v>1</v>
      </c>
      <c r="I6" s="335">
        <f>AVERAGE(IF(OR($G6="N/A",$H6="N/A"),3,$G6),IF(OR($G7="N/A",$H7="N/A"),3,$G7),IF(OR($G8="N/A",$H8="N/A"),3,$G8),IF(OR($G9="N/A",$H9="N/A"),3,$G9))</f>
        <v>1</v>
      </c>
      <c r="J6" s="335">
        <f>AVERAGE(IF(OR($G6="N/A",$H6="N/A"),3,$H6),IF(OR($G7="N/A",$H7="N/A"),3,$H7),IF(OR($G8="N/A",$H8="N/A"),3,$H8),IF(OR($G9="N/A",$H9="N/A"),3,$H9))</f>
        <v>1</v>
      </c>
      <c r="K6" s="342"/>
      <c r="L6" s="342"/>
      <c r="M6" s="32"/>
      <c r="N6" s="32"/>
    </row>
    <row r="7" spans="1:14" ht="102" customHeight="1" x14ac:dyDescent="0.2">
      <c r="A7" s="367"/>
      <c r="B7" s="58"/>
      <c r="C7" s="58"/>
      <c r="D7" s="365"/>
      <c r="E7" s="77" t="s">
        <v>70</v>
      </c>
      <c r="F7" s="195" t="s">
        <v>122</v>
      </c>
      <c r="G7" s="19">
        <v>1</v>
      </c>
      <c r="H7" s="19">
        <v>1</v>
      </c>
      <c r="I7" s="335"/>
      <c r="J7" s="335"/>
      <c r="K7" s="342"/>
      <c r="L7" s="342"/>
      <c r="M7" s="32"/>
      <c r="N7" s="32"/>
    </row>
    <row r="8" spans="1:14" ht="102" customHeight="1" x14ac:dyDescent="0.2">
      <c r="A8" s="367"/>
      <c r="B8" s="58"/>
      <c r="C8" s="58"/>
      <c r="D8" s="365"/>
      <c r="E8" s="77" t="s">
        <v>70</v>
      </c>
      <c r="F8" s="196" t="s">
        <v>123</v>
      </c>
      <c r="G8" s="19">
        <v>1</v>
      </c>
      <c r="H8" s="19">
        <v>1</v>
      </c>
      <c r="I8" s="335"/>
      <c r="J8" s="335"/>
      <c r="K8" s="342"/>
      <c r="L8" s="342"/>
      <c r="M8" s="32"/>
      <c r="N8" s="32"/>
    </row>
    <row r="9" spans="1:14" ht="102" customHeight="1" x14ac:dyDescent="0.2">
      <c r="A9" s="367"/>
      <c r="B9" s="58"/>
      <c r="C9" s="58"/>
      <c r="D9" s="365"/>
      <c r="E9" s="77" t="s">
        <v>70</v>
      </c>
      <c r="F9" s="193" t="s">
        <v>124</v>
      </c>
      <c r="G9" s="19">
        <v>1</v>
      </c>
      <c r="H9" s="19">
        <v>1</v>
      </c>
      <c r="I9" s="335"/>
      <c r="J9" s="335"/>
      <c r="K9" s="342"/>
      <c r="L9" s="342"/>
      <c r="M9" s="32"/>
      <c r="N9" s="32"/>
    </row>
    <row r="10" spans="1:14" ht="102" customHeight="1" x14ac:dyDescent="0.2">
      <c r="A10" s="367"/>
      <c r="B10" s="58"/>
      <c r="C10" s="58"/>
      <c r="D10" s="133" t="s">
        <v>125</v>
      </c>
      <c r="E10" s="77" t="s">
        <v>70</v>
      </c>
      <c r="F10" s="194" t="s">
        <v>126</v>
      </c>
      <c r="G10" s="19">
        <v>1</v>
      </c>
      <c r="H10" s="19">
        <v>1</v>
      </c>
      <c r="I10" s="26">
        <f>IF(OR($G10="N/A",$H10="N/A"),3,$G10)</f>
        <v>1</v>
      </c>
      <c r="J10" s="26">
        <f>IF(OR($G10="N/A",$H10="N/A"),3,$H10)</f>
        <v>1</v>
      </c>
      <c r="K10" s="342"/>
      <c r="L10" s="342"/>
      <c r="M10" s="32"/>
      <c r="N10" s="32"/>
    </row>
    <row r="11" spans="1:14" ht="102" customHeight="1" x14ac:dyDescent="0.2">
      <c r="A11" s="367"/>
      <c r="B11" s="58"/>
      <c r="C11" s="58"/>
      <c r="D11" s="134" t="s">
        <v>127</v>
      </c>
      <c r="E11" s="77" t="s">
        <v>70</v>
      </c>
      <c r="F11" s="247" t="s">
        <v>128</v>
      </c>
      <c r="G11" s="19">
        <v>1</v>
      </c>
      <c r="H11" s="19">
        <v>1</v>
      </c>
      <c r="I11" s="26">
        <f t="shared" ref="I11:I12" si="0">IF(OR($G11="N/A",$H11="N/A"),3,$G11)</f>
        <v>1</v>
      </c>
      <c r="J11" s="26">
        <f t="shared" ref="J11:J12" si="1">IF(OR($G11="N/A",$H11="N/A"),3,$H11)</f>
        <v>1</v>
      </c>
      <c r="K11" s="342"/>
      <c r="L11" s="342"/>
      <c r="M11" s="41"/>
      <c r="N11" s="41"/>
    </row>
    <row r="12" spans="1:14" ht="102" customHeight="1" x14ac:dyDescent="0.2">
      <c r="A12" s="367"/>
      <c r="B12" s="78"/>
      <c r="C12" s="58"/>
      <c r="D12" s="138" t="s">
        <v>129</v>
      </c>
      <c r="E12" s="77" t="s">
        <v>73</v>
      </c>
      <c r="F12" s="197" t="s">
        <v>130</v>
      </c>
      <c r="G12" s="19">
        <v>1</v>
      </c>
      <c r="H12" s="19">
        <v>1</v>
      </c>
      <c r="I12" s="26">
        <f t="shared" si="0"/>
        <v>1</v>
      </c>
      <c r="J12" s="26">
        <f t="shared" si="1"/>
        <v>1</v>
      </c>
      <c r="K12" s="342"/>
      <c r="L12" s="342"/>
      <c r="M12" s="32"/>
      <c r="N12" s="32"/>
    </row>
    <row r="13" spans="1:14" s="37" customFormat="1" ht="102" customHeight="1" x14ac:dyDescent="0.2">
      <c r="A13" s="367"/>
      <c r="B13" s="58"/>
      <c r="C13" s="72"/>
      <c r="D13" s="350" t="s">
        <v>131</v>
      </c>
      <c r="E13" s="77" t="s">
        <v>73</v>
      </c>
      <c r="F13" s="135" t="s">
        <v>132</v>
      </c>
      <c r="G13" s="19">
        <v>1</v>
      </c>
      <c r="H13" s="19">
        <v>1</v>
      </c>
      <c r="I13" s="339">
        <f>AVERAGE(IF(OR($G13="N/A",$H13="N/A"),3,$G13),IF(OR($G14="N/A",$H14="N/A"),3,$G14))</f>
        <v>1</v>
      </c>
      <c r="J13" s="339">
        <f>AVERAGE(IF(OR($G13="N/A",$H13="N/A"),3,$H13),IF(OR($G14="N/A",$H14="N/A"),3,$H14))</f>
        <v>1</v>
      </c>
      <c r="K13" s="342"/>
      <c r="L13" s="342"/>
      <c r="M13" s="32"/>
      <c r="N13" s="32"/>
    </row>
    <row r="14" spans="1:14" s="37" customFormat="1" ht="102" customHeight="1" x14ac:dyDescent="0.2">
      <c r="A14" s="367"/>
      <c r="B14" s="78"/>
      <c r="C14" s="75"/>
      <c r="D14" s="351"/>
      <c r="E14" s="77" t="s">
        <v>70</v>
      </c>
      <c r="F14" s="159" t="s">
        <v>133</v>
      </c>
      <c r="G14" s="19">
        <v>1</v>
      </c>
      <c r="H14" s="19">
        <v>1</v>
      </c>
      <c r="I14" s="340"/>
      <c r="J14" s="340"/>
      <c r="K14" s="342"/>
      <c r="L14" s="342"/>
      <c r="M14" s="32"/>
      <c r="N14" s="32"/>
    </row>
    <row r="15" spans="1:14" s="37" customFormat="1" ht="102" customHeight="1" x14ac:dyDescent="0.2">
      <c r="A15" s="367"/>
      <c r="B15" s="58"/>
      <c r="C15" s="79" t="s">
        <v>56</v>
      </c>
      <c r="D15" s="350" t="s">
        <v>134</v>
      </c>
      <c r="E15" s="77" t="s">
        <v>73</v>
      </c>
      <c r="F15" s="198" t="s">
        <v>135</v>
      </c>
      <c r="G15" s="19">
        <v>1</v>
      </c>
      <c r="H15" s="19">
        <v>1</v>
      </c>
      <c r="I15" s="339">
        <f>AVERAGE(IF(OR($G15="N/A",$H15="N/A"),3,$G15),IF(OR($G16="N/A",$H16="N/A"),3,$G16),IF(OR($G17="N/A",$H17="N/A"),3,$G17),IF(OR($G18="N/A",$H18="N/A"),3,$G18),IF(OR($G19="N/A",$H19="N/A"),3,$G19),IF(OR($G20="N/A",$H20="N/A"),3,$G20),IF(OR($G21="N/A",$H21="N/A"),3,$G21))</f>
        <v>1</v>
      </c>
      <c r="J15" s="339">
        <f>AVERAGE(IF(OR($G15="N/A",$H15="N/A"),3,$H15),IF(OR($G16="N/A",$H16="N/A"),3,$H16),IF(OR($G17="N/A",$H17="N/A"),3,$H17),IF(OR($G18="N/A",$H18="N/A"),3,$H18),IF(OR($G19="N/A",$H19="N/A"),3,$H19),IF(OR($G20="N/A",$H20="N/A"),3,$H20),IF(OR($G21="N/A",$H21="N/A"),3,$H21))</f>
        <v>1</v>
      </c>
      <c r="K15" s="342"/>
      <c r="L15" s="342"/>
      <c r="M15" s="32"/>
      <c r="N15" s="32"/>
    </row>
    <row r="16" spans="1:14" s="37" customFormat="1" ht="102" customHeight="1" x14ac:dyDescent="0.2">
      <c r="A16" s="367"/>
      <c r="B16" s="58"/>
      <c r="C16" s="58"/>
      <c r="D16" s="365"/>
      <c r="E16" s="77" t="s">
        <v>70</v>
      </c>
      <c r="F16" s="135" t="s">
        <v>136</v>
      </c>
      <c r="G16" s="19">
        <v>1</v>
      </c>
      <c r="H16" s="19">
        <v>1</v>
      </c>
      <c r="I16" s="363"/>
      <c r="J16" s="363"/>
      <c r="K16" s="342"/>
      <c r="L16" s="342"/>
      <c r="M16" s="32"/>
      <c r="N16" s="32"/>
    </row>
    <row r="17" spans="1:14" s="37" customFormat="1" ht="102" customHeight="1" x14ac:dyDescent="0.2">
      <c r="A17" s="367"/>
      <c r="B17" s="58"/>
      <c r="C17" s="58"/>
      <c r="D17" s="365"/>
      <c r="E17" s="77" t="s">
        <v>70</v>
      </c>
      <c r="F17" s="199" t="s">
        <v>137</v>
      </c>
      <c r="G17" s="19">
        <v>1</v>
      </c>
      <c r="H17" s="19">
        <v>1</v>
      </c>
      <c r="I17" s="363"/>
      <c r="J17" s="363"/>
      <c r="K17" s="342"/>
      <c r="L17" s="342"/>
      <c r="M17" s="32"/>
      <c r="N17" s="32"/>
    </row>
    <row r="18" spans="1:14" s="37" customFormat="1" ht="102" customHeight="1" x14ac:dyDescent="0.2">
      <c r="A18" s="367"/>
      <c r="B18" s="58"/>
      <c r="C18" s="58"/>
      <c r="D18" s="365"/>
      <c r="E18" s="77" t="s">
        <v>70</v>
      </c>
      <c r="F18" s="200" t="s">
        <v>138</v>
      </c>
      <c r="G18" s="19">
        <v>1</v>
      </c>
      <c r="H18" s="19">
        <v>1</v>
      </c>
      <c r="I18" s="363"/>
      <c r="J18" s="363"/>
      <c r="K18" s="342"/>
      <c r="L18" s="342"/>
      <c r="M18" s="32"/>
      <c r="N18" s="32"/>
    </row>
    <row r="19" spans="1:14" s="37" customFormat="1" ht="102" customHeight="1" x14ac:dyDescent="0.2">
      <c r="A19" s="367"/>
      <c r="B19" s="58"/>
      <c r="C19" s="58"/>
      <c r="D19" s="365"/>
      <c r="E19" s="77" t="s">
        <v>70</v>
      </c>
      <c r="F19" s="201" t="s">
        <v>139</v>
      </c>
      <c r="G19" s="19">
        <v>1</v>
      </c>
      <c r="H19" s="19">
        <v>1</v>
      </c>
      <c r="I19" s="363"/>
      <c r="J19" s="363"/>
      <c r="K19" s="342"/>
      <c r="L19" s="342"/>
      <c r="M19" s="32"/>
      <c r="N19" s="32"/>
    </row>
    <row r="20" spans="1:14" s="37" customFormat="1" ht="102" customHeight="1" x14ac:dyDescent="0.2">
      <c r="A20" s="367"/>
      <c r="B20" s="58"/>
      <c r="C20" s="58"/>
      <c r="D20" s="365"/>
      <c r="E20" s="77" t="s">
        <v>70</v>
      </c>
      <c r="F20" s="202" t="s">
        <v>140</v>
      </c>
      <c r="G20" s="19">
        <v>1</v>
      </c>
      <c r="H20" s="19">
        <v>1</v>
      </c>
      <c r="I20" s="363"/>
      <c r="J20" s="363"/>
      <c r="K20" s="342"/>
      <c r="L20" s="342"/>
      <c r="M20" s="32"/>
      <c r="N20" s="32"/>
    </row>
    <row r="21" spans="1:14" s="37" customFormat="1" ht="102" customHeight="1" x14ac:dyDescent="0.2">
      <c r="A21" s="367"/>
      <c r="B21" s="58"/>
      <c r="C21" s="58"/>
      <c r="D21" s="365"/>
      <c r="E21" s="77" t="s">
        <v>70</v>
      </c>
      <c r="F21" s="203" t="s">
        <v>141</v>
      </c>
      <c r="G21" s="19">
        <v>1</v>
      </c>
      <c r="H21" s="19">
        <v>1</v>
      </c>
      <c r="I21" s="363"/>
      <c r="J21" s="363"/>
      <c r="K21" s="342"/>
      <c r="L21" s="342"/>
      <c r="M21" s="32"/>
      <c r="N21" s="32"/>
    </row>
    <row r="22" spans="1:14" s="37" customFormat="1" ht="102" customHeight="1" x14ac:dyDescent="0.2">
      <c r="A22" s="366" t="s">
        <v>142</v>
      </c>
      <c r="B22" s="72"/>
      <c r="C22" s="373"/>
      <c r="D22" s="350" t="s">
        <v>143</v>
      </c>
      <c r="E22" s="77" t="s">
        <v>73</v>
      </c>
      <c r="F22" s="134" t="s">
        <v>144</v>
      </c>
      <c r="G22" s="19">
        <v>1</v>
      </c>
      <c r="H22" s="19">
        <v>1</v>
      </c>
      <c r="I22" s="339">
        <f>AVERAGE(IF(OR($G22="N/A",$H22="N/A"),3,$G22),IF(OR($G23="N/A",$H23="N/A"),3,$G23),IF(OR($G24="N/A",$H24="N/A"),3,$G24),IF(OR($G25="N/A",$H25="N/A"),3,$G25),IF(OR($G26="N/A",$H26="N/A"),3,$G26))</f>
        <v>1</v>
      </c>
      <c r="J22" s="339">
        <f>AVERAGE(IF(OR($G22="N/A",$H22="N/A"),3,$H22),IF(OR($G23="N/A",$H23="N/A"),3,$H23),IF(OR($G24="N/A",$H24="N/A"),3,$H24),IF(OR($G25="N/A",$H25="N/A"),3,$H25),IF(OR($G26="N/A",$H26="N/A"),3,$H26))</f>
        <v>1</v>
      </c>
      <c r="K22" s="341">
        <f>AVERAGE(I22,I27,I28,I29,I31,I32)</f>
        <v>1</v>
      </c>
      <c r="L22" s="341">
        <f>AVERAGE(J22,J27,J28,J29,J31,J32)</f>
        <v>1</v>
      </c>
      <c r="M22" s="32"/>
      <c r="N22" s="32"/>
    </row>
    <row r="23" spans="1:14" s="37" customFormat="1" ht="102" customHeight="1" x14ac:dyDescent="0.2">
      <c r="A23" s="367"/>
      <c r="B23" s="58"/>
      <c r="C23" s="371"/>
      <c r="D23" s="365"/>
      <c r="E23" s="77" t="s">
        <v>70</v>
      </c>
      <c r="F23" s="196" t="s">
        <v>145</v>
      </c>
      <c r="G23" s="19">
        <v>1</v>
      </c>
      <c r="H23" s="19">
        <v>1</v>
      </c>
      <c r="I23" s="363"/>
      <c r="J23" s="363"/>
      <c r="K23" s="342"/>
      <c r="L23" s="342"/>
      <c r="M23" s="32"/>
      <c r="N23" s="32"/>
    </row>
    <row r="24" spans="1:14" s="37" customFormat="1" ht="102" customHeight="1" x14ac:dyDescent="0.2">
      <c r="A24" s="367"/>
      <c r="B24" s="58"/>
      <c r="C24" s="371"/>
      <c r="D24" s="365"/>
      <c r="E24" s="77" t="s">
        <v>70</v>
      </c>
      <c r="F24" s="180" t="s">
        <v>146</v>
      </c>
      <c r="G24" s="19">
        <v>1</v>
      </c>
      <c r="H24" s="19">
        <v>1</v>
      </c>
      <c r="I24" s="363"/>
      <c r="J24" s="363"/>
      <c r="K24" s="342"/>
      <c r="L24" s="342"/>
      <c r="M24" s="32"/>
      <c r="N24" s="32"/>
    </row>
    <row r="25" spans="1:14" s="37" customFormat="1" ht="102" customHeight="1" x14ac:dyDescent="0.2">
      <c r="A25" s="367"/>
      <c r="B25" s="58"/>
      <c r="C25" s="371"/>
      <c r="D25" s="365"/>
      <c r="E25" s="77" t="s">
        <v>70</v>
      </c>
      <c r="F25" s="196" t="s">
        <v>147</v>
      </c>
      <c r="G25" s="19">
        <v>1</v>
      </c>
      <c r="H25" s="19">
        <v>1</v>
      </c>
      <c r="I25" s="363"/>
      <c r="J25" s="363"/>
      <c r="K25" s="342"/>
      <c r="L25" s="342"/>
      <c r="M25" s="32"/>
      <c r="N25" s="32"/>
    </row>
    <row r="26" spans="1:14" s="37" customFormat="1" ht="102" customHeight="1" x14ac:dyDescent="0.2">
      <c r="A26" s="367"/>
      <c r="B26" s="58"/>
      <c r="C26" s="371"/>
      <c r="D26" s="351"/>
      <c r="E26" s="77" t="s">
        <v>70</v>
      </c>
      <c r="F26" s="188" t="s">
        <v>148</v>
      </c>
      <c r="G26" s="19">
        <v>1</v>
      </c>
      <c r="H26" s="19">
        <v>1</v>
      </c>
      <c r="I26" s="340"/>
      <c r="J26" s="340"/>
      <c r="K26" s="342"/>
      <c r="L26" s="342"/>
      <c r="M26" s="32"/>
      <c r="N26" s="32"/>
    </row>
    <row r="27" spans="1:14" s="37" customFormat="1" ht="102" customHeight="1" x14ac:dyDescent="0.2">
      <c r="A27" s="367"/>
      <c r="B27" s="58"/>
      <c r="C27" s="371"/>
      <c r="D27" s="134" t="s">
        <v>149</v>
      </c>
      <c r="E27" s="77" t="s">
        <v>70</v>
      </c>
      <c r="F27" s="179" t="s">
        <v>150</v>
      </c>
      <c r="G27" s="19">
        <v>1</v>
      </c>
      <c r="H27" s="19">
        <v>1</v>
      </c>
      <c r="I27" s="42">
        <f>IF(OR($G27="N/A",$H27="N/A"),3,$G27)</f>
        <v>1</v>
      </c>
      <c r="J27" s="42">
        <f>IF(OR($G27="N/A",$H27="N/A"),3,$H27)</f>
        <v>1</v>
      </c>
      <c r="K27" s="342"/>
      <c r="L27" s="342"/>
      <c r="M27" s="32"/>
      <c r="N27" s="32"/>
    </row>
    <row r="28" spans="1:14" s="37" customFormat="1" ht="102" customHeight="1" x14ac:dyDescent="0.2">
      <c r="A28" s="367"/>
      <c r="B28" s="58"/>
      <c r="C28" s="371"/>
      <c r="D28" s="133" t="s">
        <v>151</v>
      </c>
      <c r="E28" s="77" t="s">
        <v>70</v>
      </c>
      <c r="F28" s="177" t="s">
        <v>152</v>
      </c>
      <c r="G28" s="19">
        <v>1</v>
      </c>
      <c r="H28" s="19">
        <v>1</v>
      </c>
      <c r="I28" s="42">
        <f>IF(OR($G28="N/A",$H28="N/A"),3,$G28)</f>
        <v>1</v>
      </c>
      <c r="J28" s="42">
        <f>IF(OR($G28="N/A",$H28="N/A"),3,$H28)</f>
        <v>1</v>
      </c>
      <c r="K28" s="342"/>
      <c r="L28" s="342"/>
      <c r="M28" s="32"/>
      <c r="N28" s="32"/>
    </row>
    <row r="29" spans="1:14" s="37" customFormat="1" ht="102" customHeight="1" x14ac:dyDescent="0.2">
      <c r="A29" s="367"/>
      <c r="B29" s="58"/>
      <c r="C29" s="371"/>
      <c r="D29" s="350" t="s">
        <v>153</v>
      </c>
      <c r="E29" s="77" t="s">
        <v>73</v>
      </c>
      <c r="F29" s="204" t="s">
        <v>154</v>
      </c>
      <c r="G29" s="19">
        <v>1</v>
      </c>
      <c r="H29" s="19">
        <v>1</v>
      </c>
      <c r="I29" s="339">
        <f>AVERAGE(IF(OR($G29="N/A",$H29="N/A"),3,$G29),IF(OR($G30="N/A",$H30="N/A"),3,$G30))</f>
        <v>1</v>
      </c>
      <c r="J29" s="339">
        <f>AVERAGE(IF(OR($G29="N/A",$H29="N/A"),3,$H29),IF(OR($G30="N/A",$H30="N/A"),3,$H30))</f>
        <v>1</v>
      </c>
      <c r="K29" s="342"/>
      <c r="L29" s="342"/>
      <c r="M29" s="32"/>
      <c r="N29" s="32"/>
    </row>
    <row r="30" spans="1:14" s="37" customFormat="1" ht="102" customHeight="1" x14ac:dyDescent="0.2">
      <c r="A30" s="367"/>
      <c r="B30" s="80" t="s">
        <v>55</v>
      </c>
      <c r="C30" s="371"/>
      <c r="D30" s="368"/>
      <c r="E30" s="77" t="s">
        <v>70</v>
      </c>
      <c r="F30" s="205" t="s">
        <v>155</v>
      </c>
      <c r="G30" s="19">
        <v>1</v>
      </c>
      <c r="H30" s="19">
        <v>1</v>
      </c>
      <c r="I30" s="362"/>
      <c r="J30" s="362"/>
      <c r="K30" s="342"/>
      <c r="L30" s="342"/>
      <c r="M30" s="32"/>
      <c r="N30" s="32"/>
    </row>
    <row r="31" spans="1:14" s="37" customFormat="1" ht="102" customHeight="1" x14ac:dyDescent="0.2">
      <c r="A31" s="367"/>
      <c r="B31" s="80" t="s">
        <v>55</v>
      </c>
      <c r="C31" s="372"/>
      <c r="D31" s="191" t="s">
        <v>156</v>
      </c>
      <c r="E31" s="77" t="s">
        <v>70</v>
      </c>
      <c r="F31" s="208" t="s">
        <v>157</v>
      </c>
      <c r="G31" s="19">
        <v>1</v>
      </c>
      <c r="H31" s="19">
        <v>1</v>
      </c>
      <c r="I31" s="40">
        <f>IF(OR($G31="N/A",$H31="N/A"),3,$G31)</f>
        <v>1</v>
      </c>
      <c r="J31" s="40">
        <f>IF(OR($G31="N/A",$H31="N/A"),3,$H31)</f>
        <v>1</v>
      </c>
      <c r="K31" s="342"/>
      <c r="L31" s="342"/>
      <c r="M31" s="32"/>
      <c r="N31" s="32"/>
    </row>
    <row r="32" spans="1:14" s="37" customFormat="1" ht="102" customHeight="1" x14ac:dyDescent="0.2">
      <c r="A32" s="367"/>
      <c r="B32" s="81"/>
      <c r="C32" s="82" t="s">
        <v>56</v>
      </c>
      <c r="D32" s="133" t="s">
        <v>158</v>
      </c>
      <c r="E32" s="77" t="s">
        <v>70</v>
      </c>
      <c r="F32" s="187" t="s">
        <v>159</v>
      </c>
      <c r="G32" s="19">
        <v>1</v>
      </c>
      <c r="H32" s="19">
        <v>1</v>
      </c>
      <c r="I32" s="40">
        <f t="shared" ref="I32:I33" si="2">IF(OR($G32="N/A",$H32="N/A"),3,$G32)</f>
        <v>1</v>
      </c>
      <c r="J32" s="40">
        <f t="shared" ref="J32:J33" si="3">IF(OR($G32="N/A",$H32="N/A"),3,$H32)</f>
        <v>1</v>
      </c>
      <c r="K32" s="342"/>
      <c r="L32" s="342"/>
      <c r="M32" s="32"/>
      <c r="N32" s="32"/>
    </row>
    <row r="33" spans="1:19" s="37" customFormat="1" ht="102" customHeight="1" x14ac:dyDescent="0.2">
      <c r="A33" s="369" t="s">
        <v>160</v>
      </c>
      <c r="B33" s="72"/>
      <c r="C33" s="58"/>
      <c r="D33" s="133" t="s">
        <v>161</v>
      </c>
      <c r="E33" s="77" t="s">
        <v>70</v>
      </c>
      <c r="F33" s="177" t="s">
        <v>162</v>
      </c>
      <c r="G33" s="19">
        <v>1</v>
      </c>
      <c r="H33" s="19">
        <v>1</v>
      </c>
      <c r="I33" s="40">
        <f t="shared" si="2"/>
        <v>1</v>
      </c>
      <c r="J33" s="40">
        <f t="shared" si="3"/>
        <v>1</v>
      </c>
      <c r="K33" s="341">
        <f>AVERAGE(I33,I34,I40)</f>
        <v>1</v>
      </c>
      <c r="L33" s="341">
        <f>AVERAGE(J33,J34,J40)</f>
        <v>1</v>
      </c>
      <c r="M33" s="32"/>
      <c r="N33" s="32"/>
    </row>
    <row r="34" spans="1:19" s="37" customFormat="1" ht="102" customHeight="1" x14ac:dyDescent="0.2">
      <c r="A34" s="367"/>
      <c r="B34" s="58"/>
      <c r="C34" s="58"/>
      <c r="D34" s="350" t="s">
        <v>163</v>
      </c>
      <c r="E34" s="77" t="s">
        <v>73</v>
      </c>
      <c r="F34" s="190" t="s">
        <v>164</v>
      </c>
      <c r="G34" s="19">
        <v>1</v>
      </c>
      <c r="H34" s="19">
        <v>1</v>
      </c>
      <c r="I34" s="339">
        <f>AVERAGE(IF(OR($G34="N/A",$H34="N/A"),3,$G34),IF(OR($G35="N/A",$H35="N/A"),3,$G35),IF(OR($G36="N/A",$H36="N/A"),3,$G36),IF(OR($G37="N/A",$H37="N/A"),3,$G37),IF(OR($G38="N/A",$H38="N/A"),3,$G38),IF(OR($G39="N/A",$H39="N/A"),3,$G39))</f>
        <v>1</v>
      </c>
      <c r="J34" s="339">
        <f>AVERAGE(IF(OR($G34="N/A",$H34="N/A"),3,$H34),IF(OR($G35="N/A",$H35="N/A"),3,$H35),IF(OR($G36="N/A",$H36="N/A"),3,$H36),IF(OR($G37="N/A",$H37="N/A"),3,$H37),IF(OR($G38="N/A",$H38="N/A"),3,$H38),IF(OR($G39="N/A",$H39="N/A"),3,$H39))</f>
        <v>1</v>
      </c>
      <c r="K34" s="342"/>
      <c r="L34" s="342"/>
      <c r="M34" s="32"/>
      <c r="N34" s="32"/>
    </row>
    <row r="35" spans="1:19" s="37" customFormat="1" ht="102" customHeight="1" x14ac:dyDescent="0.2">
      <c r="A35" s="367"/>
      <c r="B35" s="58"/>
      <c r="C35" s="58"/>
      <c r="D35" s="365"/>
      <c r="E35" s="77" t="s">
        <v>70</v>
      </c>
      <c r="F35" s="248" t="s">
        <v>165</v>
      </c>
      <c r="G35" s="19">
        <v>1</v>
      </c>
      <c r="H35" s="19">
        <v>1</v>
      </c>
      <c r="I35" s="363"/>
      <c r="J35" s="363"/>
      <c r="K35" s="342"/>
      <c r="L35" s="342"/>
      <c r="M35" s="32"/>
      <c r="N35" s="32"/>
      <c r="S35" s="43"/>
    </row>
    <row r="36" spans="1:19" s="37" customFormat="1" ht="102" customHeight="1" x14ac:dyDescent="0.2">
      <c r="A36" s="367"/>
      <c r="B36" s="87"/>
      <c r="C36" s="58"/>
      <c r="D36" s="365"/>
      <c r="E36" s="77" t="s">
        <v>70</v>
      </c>
      <c r="F36" s="195" t="s">
        <v>166</v>
      </c>
      <c r="G36" s="19">
        <v>1</v>
      </c>
      <c r="H36" s="19">
        <v>1</v>
      </c>
      <c r="I36" s="363"/>
      <c r="J36" s="363"/>
      <c r="K36" s="342"/>
      <c r="L36" s="342"/>
      <c r="M36" s="32"/>
      <c r="N36" s="32"/>
    </row>
    <row r="37" spans="1:19" s="37" customFormat="1" ht="102" customHeight="1" x14ac:dyDescent="0.2">
      <c r="A37" s="367"/>
      <c r="B37" s="58"/>
      <c r="C37" s="58"/>
      <c r="D37" s="365"/>
      <c r="E37" s="77" t="s">
        <v>70</v>
      </c>
      <c r="F37" s="180" t="s">
        <v>167</v>
      </c>
      <c r="G37" s="19">
        <v>1</v>
      </c>
      <c r="H37" s="19">
        <v>1</v>
      </c>
      <c r="I37" s="363"/>
      <c r="J37" s="363"/>
      <c r="K37" s="342"/>
      <c r="L37" s="342"/>
      <c r="M37" s="32"/>
      <c r="N37" s="32"/>
    </row>
    <row r="38" spans="1:19" s="37" customFormat="1" ht="102" customHeight="1" x14ac:dyDescent="0.2">
      <c r="A38" s="367"/>
      <c r="B38" s="58"/>
      <c r="C38" s="58"/>
      <c r="D38" s="365"/>
      <c r="E38" s="77" t="s">
        <v>70</v>
      </c>
      <c r="F38" s="182" t="s">
        <v>168</v>
      </c>
      <c r="G38" s="19">
        <v>1</v>
      </c>
      <c r="H38" s="19">
        <v>1</v>
      </c>
      <c r="I38" s="363"/>
      <c r="J38" s="363"/>
      <c r="K38" s="342"/>
      <c r="L38" s="342"/>
      <c r="M38" s="32"/>
      <c r="N38" s="32"/>
    </row>
    <row r="39" spans="1:19" s="37" customFormat="1" ht="102" customHeight="1" x14ac:dyDescent="0.2">
      <c r="A39" s="367"/>
      <c r="B39" s="73"/>
      <c r="C39" s="73"/>
      <c r="D39" s="365"/>
      <c r="E39" s="77" t="s">
        <v>70</v>
      </c>
      <c r="F39" s="196" t="s">
        <v>169</v>
      </c>
      <c r="G39" s="19">
        <v>1</v>
      </c>
      <c r="H39" s="19">
        <v>1</v>
      </c>
      <c r="I39" s="363"/>
      <c r="J39" s="363"/>
      <c r="K39" s="342"/>
      <c r="L39" s="342"/>
      <c r="M39" s="32"/>
      <c r="N39" s="32"/>
    </row>
    <row r="40" spans="1:19" s="37" customFormat="1" ht="102" customHeight="1" x14ac:dyDescent="0.2">
      <c r="A40" s="370"/>
      <c r="B40" s="80" t="s">
        <v>55</v>
      </c>
      <c r="C40" s="75"/>
      <c r="D40" s="133" t="s">
        <v>170</v>
      </c>
      <c r="E40" s="77" t="s">
        <v>70</v>
      </c>
      <c r="F40" s="207" t="s">
        <v>171</v>
      </c>
      <c r="G40" s="19">
        <v>1</v>
      </c>
      <c r="H40" s="19">
        <v>1</v>
      </c>
      <c r="I40" s="26">
        <f>IF(OR($G40="N/A",$H40="N/A"),3,$G40)</f>
        <v>1</v>
      </c>
      <c r="J40" s="26">
        <f>IF(OR($G40="N/A",$H40="N/A"),3,$H40)</f>
        <v>1</v>
      </c>
      <c r="K40" s="343"/>
      <c r="L40" s="343"/>
      <c r="M40" s="32"/>
      <c r="N40" s="32"/>
    </row>
    <row r="41" spans="1:19" x14ac:dyDescent="0.2">
      <c r="E41" s="44"/>
    </row>
  </sheetData>
  <sheetProtection algorithmName="SHA-512" hashValue="pk5bygcebEi6n9FlGZYxc3K80tjX1kT/5C+ksJB1R4LMiXWumHxrMGDeElP6STwYYKEH+hYU5jSMX3FbFB3agw==" saltValue="LnccXju8eypZH/N5kzglAg==" spinCount="100000" sheet="1" formatColumns="0" formatRows="0" insertColumns="0" insertRows="0" insertHyperlinks="0" sort="0" autoFilter="0" pivotTables="0"/>
  <autoFilter ref="A2:N40" xr:uid="{FA7079F6-CB49-47A8-A25A-3B781F9DA934}"/>
  <mergeCells count="34">
    <mergeCell ref="A3:A21"/>
    <mergeCell ref="D15:D21"/>
    <mergeCell ref="D13:D14"/>
    <mergeCell ref="I13:I14"/>
    <mergeCell ref="D34:D39"/>
    <mergeCell ref="D22:D26"/>
    <mergeCell ref="D29:D30"/>
    <mergeCell ref="A22:A32"/>
    <mergeCell ref="A33:A40"/>
    <mergeCell ref="C28:C31"/>
    <mergeCell ref="C22:C27"/>
    <mergeCell ref="L3:L21"/>
    <mergeCell ref="I22:I26"/>
    <mergeCell ref="J22:J26"/>
    <mergeCell ref="J13:J14"/>
    <mergeCell ref="I15:I21"/>
    <mergeCell ref="J15:J21"/>
    <mergeCell ref="L22:L32"/>
    <mergeCell ref="A1:B1"/>
    <mergeCell ref="K33:K40"/>
    <mergeCell ref="L33:L40"/>
    <mergeCell ref="I29:I30"/>
    <mergeCell ref="J29:J30"/>
    <mergeCell ref="I34:I39"/>
    <mergeCell ref="J34:J39"/>
    <mergeCell ref="K3:K21"/>
    <mergeCell ref="K22:K32"/>
    <mergeCell ref="G1:N1"/>
    <mergeCell ref="D3:D5"/>
    <mergeCell ref="I3:I5"/>
    <mergeCell ref="J3:J5"/>
    <mergeCell ref="D6:D9"/>
    <mergeCell ref="I6:I9"/>
    <mergeCell ref="J6:J9"/>
  </mergeCells>
  <conditionalFormatting sqref="G3:H40">
    <cfRule type="expression" dxfId="12" priority="1">
      <formula>AND(NA_Count&gt;3,COUNTIF($G3:$H3,"N/A")&gt;0)</formula>
    </cfRule>
  </conditionalFormatting>
  <dataValidations count="2">
    <dataValidation type="list" allowBlank="1" showInputMessage="1" showErrorMessage="1" sqref="G3:H14 G16:H31 G33:H40" xr:uid="{0051BD2E-6C1F-4AE0-8311-E52C3EDB27CD}">
      <formula1>"1,2,3,4,5,N/A"</formula1>
    </dataValidation>
    <dataValidation type="list" allowBlank="1" showInputMessage="1" showErrorMessage="1" sqref="G15:H15 G32:H32" xr:uid="{AC4229F9-916C-46F6-9F79-9063995753CB}">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922A67C-5267-4BB1-B21D-9F4F8C0DE332}">
          <x14:formula1>
            <xm:f>Sheet1!$C$2:$C$3</xm:f>
          </x14:formula1>
          <xm:sqref>E2:E40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tabColor rgb="FF918CEA"/>
  </sheetPr>
  <dimension ref="A1:R46"/>
  <sheetViews>
    <sheetView showGridLines="0" zoomScaleNormal="100" zoomScaleSheetLayoutView="50" workbookViewId="0">
      <pane ySplit="2" topLeftCell="A41" activePane="bottomLeft" state="frozen"/>
      <selection pane="bottomLeft" activeCell="F2" sqref="F2"/>
    </sheetView>
  </sheetViews>
  <sheetFormatPr baseColWidth="10" defaultColWidth="8.83203125" defaultRowHeight="15" x14ac:dyDescent="0.2"/>
  <cols>
    <col min="1" max="1" width="30.33203125" customWidth="1"/>
    <col min="2" max="2" width="19.5" customWidth="1"/>
    <col min="3" max="3" width="17.33203125" customWidth="1"/>
    <col min="4" max="4" width="33.33203125" customWidth="1"/>
    <col min="5" max="5" width="17.33203125" customWidth="1"/>
    <col min="6" max="6" width="59.33203125" customWidth="1"/>
    <col min="7" max="7" width="13.33203125" customWidth="1"/>
    <col min="8" max="8" width="13.5" customWidth="1"/>
    <col min="9" max="12" width="15.6640625" style="6" customWidth="1"/>
    <col min="13" max="14" width="60.6640625" customWidth="1"/>
    <col min="15" max="18" width="8.83203125" style="37"/>
  </cols>
  <sheetData>
    <row r="1" spans="1:14" ht="30" customHeight="1" x14ac:dyDescent="0.2">
      <c r="A1" s="328" t="s">
        <v>51</v>
      </c>
      <c r="B1" s="329"/>
      <c r="C1" s="51">
        <f>Introductie!Q4</f>
        <v>46107</v>
      </c>
      <c r="D1" s="52" t="s">
        <v>52</v>
      </c>
      <c r="E1" s="174"/>
      <c r="F1" s="51">
        <f>Introductie!T21</f>
        <v>46107</v>
      </c>
      <c r="G1" s="330" t="s">
        <v>53</v>
      </c>
      <c r="H1" s="331"/>
      <c r="I1" s="331"/>
      <c r="J1" s="331"/>
      <c r="K1" s="331"/>
      <c r="L1" s="331"/>
      <c r="M1" s="331"/>
      <c r="N1" s="332"/>
    </row>
    <row r="2" spans="1:14" ht="54.75" customHeight="1" x14ac:dyDescent="0.2">
      <c r="A2" s="175" t="s">
        <v>54</v>
      </c>
      <c r="B2" s="176" t="s">
        <v>55</v>
      </c>
      <c r="C2" s="176" t="s">
        <v>56</v>
      </c>
      <c r="D2" s="176" t="s">
        <v>57</v>
      </c>
      <c r="E2" s="53" t="s">
        <v>58</v>
      </c>
      <c r="F2" s="53" t="s">
        <v>59</v>
      </c>
      <c r="G2" s="147" t="s">
        <v>60</v>
      </c>
      <c r="H2" s="147" t="s">
        <v>61</v>
      </c>
      <c r="I2" s="147" t="s">
        <v>62</v>
      </c>
      <c r="J2" s="147" t="s">
        <v>63</v>
      </c>
      <c r="K2" s="147" t="s">
        <v>64</v>
      </c>
      <c r="L2" s="147" t="s">
        <v>65</v>
      </c>
      <c r="M2" s="148" t="s">
        <v>66</v>
      </c>
      <c r="N2" s="148" t="s">
        <v>67</v>
      </c>
    </row>
    <row r="3" spans="1:14" ht="90.75" customHeight="1" x14ac:dyDescent="0.2">
      <c r="A3" s="374" t="s">
        <v>172</v>
      </c>
      <c r="B3" s="72"/>
      <c r="C3" s="84" t="s">
        <v>56</v>
      </c>
      <c r="D3" s="350" t="s">
        <v>173</v>
      </c>
      <c r="E3" s="77" t="s">
        <v>73</v>
      </c>
      <c r="F3" s="209" t="s">
        <v>174</v>
      </c>
      <c r="G3" s="19">
        <v>1</v>
      </c>
      <c r="H3" s="19">
        <v>1</v>
      </c>
      <c r="I3" s="339">
        <f>AVERAGE(IF(OR($G3="N/A",$H3="N/A"),3,$G3),IF(OR($G4="N/A",$H4="N/A"),3,$G4))</f>
        <v>1</v>
      </c>
      <c r="J3" s="339">
        <f>AVERAGE(IF(OR($G3="N/A",$H3="N/A"),3,$H3),IF(OR($G4="N/A",$H4="N/A"),3,$H4))</f>
        <v>1</v>
      </c>
      <c r="K3" s="341">
        <f>AVERAGE(I3,I5,I6,I9,I16)</f>
        <v>1</v>
      </c>
      <c r="L3" s="341">
        <f>AVERAGE(J3,J5,J6,J9,J16)</f>
        <v>1</v>
      </c>
      <c r="M3" s="32"/>
      <c r="N3" s="32"/>
    </row>
    <row r="4" spans="1:14" ht="90.75" customHeight="1" x14ac:dyDescent="0.2">
      <c r="A4" s="375"/>
      <c r="B4" s="58"/>
      <c r="C4" s="58"/>
      <c r="D4" s="365"/>
      <c r="E4" s="77" t="s">
        <v>70</v>
      </c>
      <c r="F4" s="189" t="s">
        <v>175</v>
      </c>
      <c r="G4" s="19">
        <v>1</v>
      </c>
      <c r="H4" s="19">
        <v>1</v>
      </c>
      <c r="I4" s="363"/>
      <c r="J4" s="363"/>
      <c r="K4" s="342"/>
      <c r="L4" s="342"/>
      <c r="M4" s="32"/>
      <c r="N4" s="32"/>
    </row>
    <row r="5" spans="1:14" ht="90.75" customHeight="1" x14ac:dyDescent="0.2">
      <c r="A5" s="375"/>
      <c r="B5" s="58"/>
      <c r="C5" s="58"/>
      <c r="D5" s="204" t="s">
        <v>176</v>
      </c>
      <c r="E5" s="77" t="s">
        <v>70</v>
      </c>
      <c r="F5" s="177" t="s">
        <v>177</v>
      </c>
      <c r="G5" s="19">
        <v>1</v>
      </c>
      <c r="H5" s="19">
        <v>1</v>
      </c>
      <c r="I5" s="42">
        <f>IF(OR($G5="N/A",$H5="N/A"),3,$G5)</f>
        <v>1</v>
      </c>
      <c r="J5" s="42">
        <f>IF(OR($G5="N/A",$H5="N/A"),3,$H5)</f>
        <v>1</v>
      </c>
      <c r="K5" s="342"/>
      <c r="L5" s="342"/>
      <c r="M5" s="32"/>
      <c r="N5" s="32"/>
    </row>
    <row r="6" spans="1:14" ht="90.75" customHeight="1" x14ac:dyDescent="0.2">
      <c r="A6" s="375"/>
      <c r="B6" s="58"/>
      <c r="C6" s="58"/>
      <c r="D6" s="381" t="s">
        <v>178</v>
      </c>
      <c r="E6" s="77" t="s">
        <v>73</v>
      </c>
      <c r="F6" s="204" t="s">
        <v>179</v>
      </c>
      <c r="G6" s="19">
        <v>1</v>
      </c>
      <c r="H6" s="19">
        <v>1</v>
      </c>
      <c r="I6" s="339">
        <f>AVERAGE(IF(OR($G6="N/A",$H6="N/A"),3,$G6),IF(OR($G7="N/A",$H7="N/A"),3,$G7),IF(OR($G8="N/A",$H8="N/A"),3,$G8))</f>
        <v>1</v>
      </c>
      <c r="J6" s="339">
        <f>AVERAGE(IF(OR($G6="N/A",$H6="N/A"),3,$H6),IF(OR($G7="N/A",$H7="N/A"),3,$H7),IF(OR($G8="N/A",$H8="N/A"),3,$H8))</f>
        <v>1</v>
      </c>
      <c r="K6" s="342"/>
      <c r="L6" s="342"/>
      <c r="M6" s="32"/>
      <c r="N6" s="32"/>
    </row>
    <row r="7" spans="1:14" ht="90.75" customHeight="1" x14ac:dyDescent="0.2">
      <c r="A7" s="375"/>
      <c r="B7" s="58"/>
      <c r="C7" s="84" t="s">
        <v>56</v>
      </c>
      <c r="D7" s="382"/>
      <c r="E7" s="77" t="s">
        <v>73</v>
      </c>
      <c r="F7" s="210" t="s">
        <v>180</v>
      </c>
      <c r="G7" s="19">
        <v>1</v>
      </c>
      <c r="H7" s="19">
        <v>1</v>
      </c>
      <c r="I7" s="363"/>
      <c r="J7" s="363"/>
      <c r="K7" s="342"/>
      <c r="L7" s="342"/>
      <c r="M7" s="32"/>
      <c r="N7" s="32"/>
    </row>
    <row r="8" spans="1:14" ht="90.75" customHeight="1" x14ac:dyDescent="0.2">
      <c r="A8" s="375"/>
      <c r="B8" s="58"/>
      <c r="C8" s="84" t="s">
        <v>56</v>
      </c>
      <c r="D8" s="382"/>
      <c r="E8" s="77" t="s">
        <v>70</v>
      </c>
      <c r="F8" s="211" t="s">
        <v>181</v>
      </c>
      <c r="G8" s="19">
        <v>1</v>
      </c>
      <c r="H8" s="19">
        <v>1</v>
      </c>
      <c r="I8" s="363"/>
      <c r="J8" s="363"/>
      <c r="K8" s="342"/>
      <c r="L8" s="342"/>
      <c r="M8" s="32"/>
      <c r="N8" s="32"/>
    </row>
    <row r="9" spans="1:14" s="37" customFormat="1" ht="90.75" customHeight="1" x14ac:dyDescent="0.2">
      <c r="A9" s="375"/>
      <c r="B9" s="58"/>
      <c r="C9" s="84" t="s">
        <v>56</v>
      </c>
      <c r="D9" s="350" t="s">
        <v>182</v>
      </c>
      <c r="E9" s="77" t="s">
        <v>73</v>
      </c>
      <c r="F9" s="212" t="s">
        <v>183</v>
      </c>
      <c r="G9" s="19">
        <v>1</v>
      </c>
      <c r="H9" s="19">
        <v>1</v>
      </c>
      <c r="I9" s="339">
        <f>AVERAGE(IF(OR($G9="N/A",$H9="N/A"),3,$G9),IF(OR($G10="N/A",$H10="N/A"),3,$G10),IF(OR($G11="N/A",$H11="N/A"),3,$G11),IF(OR($G12="N/A",$H12="N/A"),3,$G12),IF(OR($G13="N/A",$H13="N/A"),3,$G13),IF(OR($G14="N/A",$H14="N/A"),3,$G14),IF(OR($G15="N/A",$H15="N/A"),3,$G15))</f>
        <v>1</v>
      </c>
      <c r="J9" s="339">
        <f>AVERAGE(IF(OR($G9="N/A",$H9="N/A"),3,$H9),IF(OR($G10="N/A",$H10="N/A"),3,$H10),IF(OR($G11="N/A",$H11="N/A"),3,$H11),IF(OR($G12="N/A",$H12="N/A"),3,$H12),IF(OR($G13="N/A",$H13="N/A"),3,$H13),IF(OR($G14="N/A",$H14="N/A"),3,$H14),IF(OR($G15="N/A",$H15="N/A"),3,$H15))</f>
        <v>1</v>
      </c>
      <c r="K9" s="342"/>
      <c r="L9" s="342"/>
      <c r="M9" s="32"/>
      <c r="N9" s="32"/>
    </row>
    <row r="10" spans="1:14" s="37" customFormat="1" ht="90.75" customHeight="1" x14ac:dyDescent="0.2">
      <c r="A10" s="375"/>
      <c r="B10" s="58"/>
      <c r="C10" s="84" t="s">
        <v>56</v>
      </c>
      <c r="D10" s="365"/>
      <c r="E10" s="77" t="s">
        <v>73</v>
      </c>
      <c r="F10" s="210" t="s">
        <v>184</v>
      </c>
      <c r="G10" s="19">
        <v>1</v>
      </c>
      <c r="H10" s="19">
        <v>1</v>
      </c>
      <c r="I10" s="363"/>
      <c r="J10" s="363"/>
      <c r="K10" s="342"/>
      <c r="L10" s="342"/>
      <c r="M10" s="32"/>
      <c r="N10" s="32"/>
    </row>
    <row r="11" spans="1:14" s="37" customFormat="1" ht="90.75" customHeight="1" x14ac:dyDescent="0.2">
      <c r="A11" s="375"/>
      <c r="B11" s="58"/>
      <c r="C11" s="84" t="s">
        <v>56</v>
      </c>
      <c r="D11" s="365"/>
      <c r="E11" s="77" t="s">
        <v>73</v>
      </c>
      <c r="F11" s="210" t="s">
        <v>185</v>
      </c>
      <c r="G11" s="19">
        <v>1</v>
      </c>
      <c r="H11" s="19">
        <v>1</v>
      </c>
      <c r="I11" s="363"/>
      <c r="J11" s="363"/>
      <c r="K11" s="342"/>
      <c r="L11" s="342"/>
      <c r="M11" s="32"/>
      <c r="N11" s="32"/>
    </row>
    <row r="12" spans="1:14" s="37" customFormat="1" ht="90.75" customHeight="1" x14ac:dyDescent="0.2">
      <c r="A12" s="375"/>
      <c r="B12" s="58"/>
      <c r="C12" s="84" t="s">
        <v>56</v>
      </c>
      <c r="D12" s="365"/>
      <c r="E12" s="77" t="s">
        <v>73</v>
      </c>
      <c r="F12" s="213" t="s">
        <v>186</v>
      </c>
      <c r="G12" s="19">
        <v>1</v>
      </c>
      <c r="H12" s="19">
        <v>1</v>
      </c>
      <c r="I12" s="363"/>
      <c r="J12" s="363"/>
      <c r="K12" s="342"/>
      <c r="L12" s="342"/>
      <c r="M12" s="32"/>
      <c r="N12" s="32"/>
    </row>
    <row r="13" spans="1:14" s="37" customFormat="1" ht="106.5" customHeight="1" x14ac:dyDescent="0.2">
      <c r="A13" s="375"/>
      <c r="B13" s="58"/>
      <c r="C13" s="58"/>
      <c r="D13" s="365"/>
      <c r="E13" s="77" t="s">
        <v>70</v>
      </c>
      <c r="F13" s="214" t="s">
        <v>187</v>
      </c>
      <c r="G13" s="19">
        <v>1</v>
      </c>
      <c r="H13" s="19">
        <v>1</v>
      </c>
      <c r="I13" s="363"/>
      <c r="J13" s="363"/>
      <c r="K13" s="342"/>
      <c r="L13" s="342"/>
      <c r="M13" s="32"/>
      <c r="N13" s="32"/>
    </row>
    <row r="14" spans="1:14" s="37" customFormat="1" ht="90.75" customHeight="1" x14ac:dyDescent="0.2">
      <c r="A14" s="375"/>
      <c r="B14" s="58"/>
      <c r="C14" s="58"/>
      <c r="D14" s="365"/>
      <c r="E14" s="77" t="s">
        <v>70</v>
      </c>
      <c r="F14" s="200" t="s">
        <v>188</v>
      </c>
      <c r="G14" s="19">
        <v>1</v>
      </c>
      <c r="H14" s="19">
        <v>1</v>
      </c>
      <c r="I14" s="363"/>
      <c r="J14" s="363"/>
      <c r="K14" s="342"/>
      <c r="L14" s="342"/>
      <c r="M14" s="32"/>
      <c r="N14" s="32"/>
    </row>
    <row r="15" spans="1:14" s="37" customFormat="1" ht="90.75" customHeight="1" x14ac:dyDescent="0.2">
      <c r="A15" s="375"/>
      <c r="B15" s="58"/>
      <c r="C15" s="58"/>
      <c r="D15" s="365"/>
      <c r="E15" s="77" t="s">
        <v>70</v>
      </c>
      <c r="F15" s="215" t="s">
        <v>189</v>
      </c>
      <c r="G15" s="19">
        <v>1</v>
      </c>
      <c r="H15" s="19">
        <v>1</v>
      </c>
      <c r="I15" s="363"/>
      <c r="J15" s="363"/>
      <c r="K15" s="342"/>
      <c r="L15" s="342"/>
      <c r="M15" s="32"/>
      <c r="N15" s="32"/>
    </row>
    <row r="16" spans="1:14" s="37" customFormat="1" ht="90.75" customHeight="1" x14ac:dyDescent="0.2">
      <c r="A16" s="375"/>
      <c r="B16" s="58"/>
      <c r="C16" s="58"/>
      <c r="D16" s="350" t="s">
        <v>190</v>
      </c>
      <c r="E16" s="77" t="s">
        <v>73</v>
      </c>
      <c r="F16" s="135" t="s">
        <v>191</v>
      </c>
      <c r="G16" s="19">
        <v>1</v>
      </c>
      <c r="H16" s="19">
        <v>1</v>
      </c>
      <c r="I16" s="339">
        <f>AVERAGE(IF(OR($G16="N/A",$H16="N/A"),3,$G16),IF(OR($G17="N/A",$H17="N/A"),3,$G17))</f>
        <v>1</v>
      </c>
      <c r="J16" s="339">
        <f>AVERAGE(IF(OR($G16="N/A",$H16="N/A"),3,$H16),IF(OR($G17="N/A",$H17="N/A"),3,$H17))</f>
        <v>1</v>
      </c>
      <c r="K16" s="342"/>
      <c r="L16" s="342"/>
      <c r="M16" s="32"/>
      <c r="N16" s="32"/>
    </row>
    <row r="17" spans="1:14" s="37" customFormat="1" ht="90.75" customHeight="1" x14ac:dyDescent="0.2">
      <c r="A17" s="375"/>
      <c r="B17" s="75"/>
      <c r="C17" s="75"/>
      <c r="D17" s="365"/>
      <c r="E17" s="77" t="s">
        <v>70</v>
      </c>
      <c r="F17" s="216" t="s">
        <v>192</v>
      </c>
      <c r="G17" s="19">
        <v>1</v>
      </c>
      <c r="H17" s="19">
        <v>1</v>
      </c>
      <c r="I17" s="363"/>
      <c r="J17" s="363"/>
      <c r="K17" s="342"/>
      <c r="L17" s="342"/>
      <c r="M17" s="32"/>
      <c r="N17" s="32"/>
    </row>
    <row r="18" spans="1:14" s="37" customFormat="1" ht="90.75" customHeight="1" x14ac:dyDescent="0.2">
      <c r="A18" s="374" t="s">
        <v>193</v>
      </c>
      <c r="B18" s="58"/>
      <c r="C18" s="58"/>
      <c r="D18" s="350" t="s">
        <v>194</v>
      </c>
      <c r="E18" s="77" t="s">
        <v>73</v>
      </c>
      <c r="F18" s="257" t="s">
        <v>195</v>
      </c>
      <c r="G18" s="19">
        <v>1</v>
      </c>
      <c r="H18" s="19">
        <v>1</v>
      </c>
      <c r="I18" s="339">
        <f>AVERAGE(IF(OR($G18="N/A",$H18="N/A"),3,$G18),IF(OR($G19="N/A",$H19="N/A"),3,$G19),IF(OR($G20="N/A",$H20="N/A"),3,$G20))</f>
        <v>1</v>
      </c>
      <c r="J18" s="339">
        <f>AVERAGE(IF(OR($G18="N/A",$H18="N/A"),3,$H18),IF(OR($G19="N/A",$H19="N/A"),3,$H19),IF(OR($G20="N/A",$H20="N/A"),3,$H20))</f>
        <v>1</v>
      </c>
      <c r="K18" s="341">
        <f>AVERAGE(I18,I21)</f>
        <v>1</v>
      </c>
      <c r="L18" s="341">
        <f>AVERAGE(J18,J21)</f>
        <v>1</v>
      </c>
      <c r="M18" s="32"/>
      <c r="N18" s="32"/>
    </row>
    <row r="19" spans="1:14" s="37" customFormat="1" ht="90.75" customHeight="1" x14ac:dyDescent="0.2">
      <c r="A19" s="376"/>
      <c r="B19" s="58"/>
      <c r="C19" s="58"/>
      <c r="D19" s="365"/>
      <c r="E19" s="77" t="s">
        <v>70</v>
      </c>
      <c r="F19" s="217" t="s">
        <v>196</v>
      </c>
      <c r="G19" s="19">
        <v>1</v>
      </c>
      <c r="H19" s="19">
        <v>1</v>
      </c>
      <c r="I19" s="363"/>
      <c r="J19" s="363"/>
      <c r="K19" s="342"/>
      <c r="L19" s="342"/>
      <c r="M19" s="32"/>
      <c r="N19" s="32"/>
    </row>
    <row r="20" spans="1:14" s="37" customFormat="1" ht="90.75" customHeight="1" x14ac:dyDescent="0.2">
      <c r="A20" s="376"/>
      <c r="B20" s="58"/>
      <c r="C20" s="58"/>
      <c r="D20" s="365"/>
      <c r="E20" s="77" t="s">
        <v>70</v>
      </c>
      <c r="F20" s="218" t="s">
        <v>197</v>
      </c>
      <c r="G20" s="19">
        <v>1</v>
      </c>
      <c r="H20" s="19">
        <v>1</v>
      </c>
      <c r="I20" s="363"/>
      <c r="J20" s="363"/>
      <c r="K20" s="342"/>
      <c r="L20" s="342"/>
      <c r="M20" s="32"/>
      <c r="N20" s="32"/>
    </row>
    <row r="21" spans="1:14" s="37" customFormat="1" ht="90.75" customHeight="1" x14ac:dyDescent="0.2">
      <c r="A21" s="376"/>
      <c r="B21" s="58"/>
      <c r="C21" s="58"/>
      <c r="D21" s="350" t="s">
        <v>198</v>
      </c>
      <c r="E21" s="77" t="s">
        <v>70</v>
      </c>
      <c r="F21" s="179" t="s">
        <v>199</v>
      </c>
      <c r="G21" s="19">
        <v>1</v>
      </c>
      <c r="H21" s="19">
        <v>1</v>
      </c>
      <c r="I21" s="339">
        <f>AVERAGE(IF(OR($G21="N/A",$H21="N/A"),3,$G21),IF(OR($G22="N/A",$H22="N/A"),3,$G22),IF(OR($G23="N/A",$H23="N/A"),3,$G23))</f>
        <v>1</v>
      </c>
      <c r="J21" s="339">
        <f>AVERAGE(IF(OR($G21="N/A",$H21="N/A"),3,$H21),IF(OR($G22="N/A",$H22="N/A"),3,$H22),IF(OR($G23="N/A",$H23="N/A"),3,$H23))</f>
        <v>1</v>
      </c>
      <c r="K21" s="342"/>
      <c r="L21" s="342"/>
      <c r="M21" s="32"/>
      <c r="N21" s="32"/>
    </row>
    <row r="22" spans="1:14" s="37" customFormat="1" ht="90.75" customHeight="1" x14ac:dyDescent="0.2">
      <c r="A22" s="376"/>
      <c r="B22" s="58"/>
      <c r="C22" s="58"/>
      <c r="D22" s="365"/>
      <c r="E22" s="77" t="s">
        <v>70</v>
      </c>
      <c r="F22" s="249" t="s">
        <v>200</v>
      </c>
      <c r="G22" s="19">
        <v>1</v>
      </c>
      <c r="H22" s="19">
        <v>1</v>
      </c>
      <c r="I22" s="363"/>
      <c r="J22" s="363"/>
      <c r="K22" s="342"/>
      <c r="L22" s="342"/>
      <c r="M22" s="32"/>
      <c r="N22" s="32"/>
    </row>
    <row r="23" spans="1:14" s="37" customFormat="1" ht="90.75" customHeight="1" x14ac:dyDescent="0.2">
      <c r="A23" s="377"/>
      <c r="B23" s="75"/>
      <c r="C23" s="75"/>
      <c r="D23" s="351"/>
      <c r="E23" s="77" t="s">
        <v>70</v>
      </c>
      <c r="F23" s="188" t="s">
        <v>201</v>
      </c>
      <c r="G23" s="19">
        <v>1</v>
      </c>
      <c r="H23" s="19">
        <v>1</v>
      </c>
      <c r="I23" s="340"/>
      <c r="J23" s="340"/>
      <c r="K23" s="343"/>
      <c r="L23" s="343"/>
      <c r="M23" s="32"/>
      <c r="N23" s="32"/>
    </row>
    <row r="24" spans="1:14" s="37" customFormat="1" ht="90.75" customHeight="1" x14ac:dyDescent="0.2">
      <c r="A24" s="378" t="s">
        <v>202</v>
      </c>
      <c r="B24" s="58"/>
      <c r="C24" s="58"/>
      <c r="D24" s="350" t="s">
        <v>203</v>
      </c>
      <c r="E24" s="77" t="s">
        <v>70</v>
      </c>
      <c r="F24" s="214" t="s">
        <v>204</v>
      </c>
      <c r="G24" s="19">
        <v>1</v>
      </c>
      <c r="H24" s="19">
        <v>1</v>
      </c>
      <c r="I24" s="339">
        <f>AVERAGE(IF(OR($G24="N/A",$H24="N/A"),3,$G24),IF(OR($G25="N/A",$H25="N/A"),3,$G25),IF(OR($G26="N/A",$H26="N/A"),3,$G26),IF(OR($G27="N/A",$H27="N/A"),3,$G27))</f>
        <v>1</v>
      </c>
      <c r="J24" s="339">
        <f>AVERAGE(IF(OR($G24="N/A",$H24="N/A"),3,$H24),IF(OR($G25="N/A",$H25="N/A"),3,$H25),IF(OR($G26="N/A",$H26="N/A"),3,$H26),IF(OR($G27="N/A",$H27="N/A"),3,$H27))</f>
        <v>1</v>
      </c>
      <c r="K24" s="341">
        <f>AVERAGE(I24,I28)</f>
        <v>1</v>
      </c>
      <c r="L24" s="341">
        <f>AVERAGE(J24,J28)</f>
        <v>1</v>
      </c>
      <c r="M24" s="32"/>
      <c r="N24" s="32"/>
    </row>
    <row r="25" spans="1:14" s="37" customFormat="1" ht="90.75" customHeight="1" x14ac:dyDescent="0.2">
      <c r="A25" s="379"/>
      <c r="B25" s="58"/>
      <c r="C25" s="58"/>
      <c r="D25" s="365"/>
      <c r="E25" s="77" t="s">
        <v>70</v>
      </c>
      <c r="F25" s="195" t="s">
        <v>205</v>
      </c>
      <c r="G25" s="19">
        <v>1</v>
      </c>
      <c r="H25" s="19">
        <v>1</v>
      </c>
      <c r="I25" s="363"/>
      <c r="J25" s="363"/>
      <c r="K25" s="342"/>
      <c r="L25" s="342"/>
      <c r="M25" s="32"/>
      <c r="N25" s="32"/>
    </row>
    <row r="26" spans="1:14" s="37" customFormat="1" ht="90.75" customHeight="1" x14ac:dyDescent="0.2">
      <c r="A26" s="376"/>
      <c r="B26" s="58"/>
      <c r="C26" s="58"/>
      <c r="D26" s="365"/>
      <c r="E26" s="77" t="s">
        <v>70</v>
      </c>
      <c r="F26" s="180" t="s">
        <v>206</v>
      </c>
      <c r="G26" s="19">
        <v>1</v>
      </c>
      <c r="H26" s="19">
        <v>1</v>
      </c>
      <c r="I26" s="363"/>
      <c r="J26" s="363"/>
      <c r="K26" s="342"/>
      <c r="L26" s="342"/>
      <c r="M26" s="32"/>
      <c r="N26" s="32"/>
    </row>
    <row r="27" spans="1:14" s="37" customFormat="1" ht="90.75" customHeight="1" x14ac:dyDescent="0.2">
      <c r="A27" s="376"/>
      <c r="B27" s="58"/>
      <c r="C27" s="58"/>
      <c r="D27" s="351"/>
      <c r="E27" s="77" t="s">
        <v>73</v>
      </c>
      <c r="F27" s="189" t="s">
        <v>207</v>
      </c>
      <c r="G27" s="19">
        <v>1</v>
      </c>
      <c r="H27" s="19">
        <v>1</v>
      </c>
      <c r="I27" s="340"/>
      <c r="J27" s="340"/>
      <c r="K27" s="342"/>
      <c r="L27" s="342"/>
      <c r="M27" s="32"/>
      <c r="N27" s="32"/>
    </row>
    <row r="28" spans="1:14" s="37" customFormat="1" ht="90.75" customHeight="1" x14ac:dyDescent="0.2">
      <c r="A28" s="376"/>
      <c r="B28" s="58"/>
      <c r="C28" s="84" t="s">
        <v>56</v>
      </c>
      <c r="D28" s="350" t="s">
        <v>208</v>
      </c>
      <c r="E28" s="77" t="s">
        <v>73</v>
      </c>
      <c r="F28" s="219" t="s">
        <v>209</v>
      </c>
      <c r="G28" s="19">
        <v>1</v>
      </c>
      <c r="H28" s="19">
        <v>1</v>
      </c>
      <c r="I28" s="339">
        <f>AVERAGE(IF(OR($G28="N/A",$H28="N/A"),3,$G28),IF(OR($G29="N/A",$H29="N/A"),3,$G29),IF(OR($G30="N/A",$H30="N/A"),3,$G30))</f>
        <v>1</v>
      </c>
      <c r="J28" s="339">
        <f>AVERAGE(IF(OR($G28="N/A",$H28="N/A"),3,$H28),IF(OR($G29="N/A",$H29="N/A"),3,$H29),IF(OR($G30="N/A",$H30="N/A"),3,$H30))</f>
        <v>1</v>
      </c>
      <c r="K28" s="342"/>
      <c r="L28" s="342"/>
      <c r="M28" s="32"/>
      <c r="N28" s="32"/>
    </row>
    <row r="29" spans="1:14" s="37" customFormat="1" ht="90.75" customHeight="1" x14ac:dyDescent="0.2">
      <c r="A29" s="376"/>
      <c r="B29" s="58"/>
      <c r="C29" s="85"/>
      <c r="D29" s="365"/>
      <c r="E29" s="77" t="s">
        <v>70</v>
      </c>
      <c r="F29" s="220" t="s">
        <v>210</v>
      </c>
      <c r="G29" s="19">
        <v>1</v>
      </c>
      <c r="H29" s="19">
        <v>1</v>
      </c>
      <c r="I29" s="363"/>
      <c r="J29" s="363"/>
      <c r="K29" s="342"/>
      <c r="L29" s="342"/>
      <c r="M29" s="32"/>
      <c r="N29" s="32"/>
    </row>
    <row r="30" spans="1:14" s="37" customFormat="1" ht="90.75" customHeight="1" x14ac:dyDescent="0.2">
      <c r="A30" s="380"/>
      <c r="B30" s="86"/>
      <c r="C30" s="85"/>
      <c r="D30" s="368"/>
      <c r="E30" s="77" t="s">
        <v>70</v>
      </c>
      <c r="F30" s="221" t="s">
        <v>211</v>
      </c>
      <c r="G30" s="19">
        <v>1</v>
      </c>
      <c r="H30" s="19">
        <v>1</v>
      </c>
      <c r="I30" s="363"/>
      <c r="J30" s="363"/>
      <c r="K30" s="342"/>
      <c r="L30" s="342"/>
      <c r="M30" s="32"/>
      <c r="N30" s="32"/>
    </row>
    <row r="31" spans="1:14" s="37" customFormat="1" ht="90.75" customHeight="1" x14ac:dyDescent="0.2">
      <c r="A31" s="385" t="s">
        <v>212</v>
      </c>
      <c r="B31" s="87"/>
      <c r="C31" s="84" t="s">
        <v>56</v>
      </c>
      <c r="D31" s="233" t="s">
        <v>213</v>
      </c>
      <c r="E31" s="77" t="s">
        <v>70</v>
      </c>
      <c r="F31" s="198" t="s">
        <v>214</v>
      </c>
      <c r="G31" s="19">
        <v>1</v>
      </c>
      <c r="H31" s="19">
        <v>1</v>
      </c>
      <c r="I31" s="26">
        <f>IF(OR($G31="N/A",$H31="N/A"),3,$G31)</f>
        <v>1</v>
      </c>
      <c r="J31" s="26">
        <f>IF(OR($G31="N/A",$H31="N/A"),3,$H31)</f>
        <v>1</v>
      </c>
      <c r="K31" s="341">
        <f>AVERAGE(I31,I32,I33,I34,I37,I39)</f>
        <v>1</v>
      </c>
      <c r="L31" s="341">
        <f>AVERAGE(J31,J32,J33,J34,J37,J39)</f>
        <v>1</v>
      </c>
      <c r="M31" s="32"/>
      <c r="N31" s="32"/>
    </row>
    <row r="32" spans="1:14" s="37" customFormat="1" ht="90.75" customHeight="1" x14ac:dyDescent="0.2">
      <c r="A32" s="379"/>
      <c r="B32" s="88"/>
      <c r="C32" s="88"/>
      <c r="D32" s="223" t="s">
        <v>215</v>
      </c>
      <c r="E32" s="77" t="s">
        <v>70</v>
      </c>
      <c r="F32" s="224" t="s">
        <v>216</v>
      </c>
      <c r="G32" s="19">
        <v>1</v>
      </c>
      <c r="H32" s="19">
        <v>1</v>
      </c>
      <c r="I32" s="26">
        <f t="shared" ref="I32:I33" si="0">IF(OR($G32="N/A",$H32="N/A"),3,$G32)</f>
        <v>1</v>
      </c>
      <c r="J32" s="26">
        <f t="shared" ref="J32:J33" si="1">IF(OR($G32="N/A",$H32="N/A"),3,$H32)</f>
        <v>1</v>
      </c>
      <c r="K32" s="342"/>
      <c r="L32" s="342"/>
      <c r="M32" s="32"/>
      <c r="N32" s="32"/>
    </row>
    <row r="33" spans="1:14" s="37" customFormat="1" ht="90.75" customHeight="1" x14ac:dyDescent="0.2">
      <c r="A33" s="379"/>
      <c r="B33" s="87"/>
      <c r="C33" s="86"/>
      <c r="D33" s="225" t="s">
        <v>217</v>
      </c>
      <c r="E33" s="77" t="s">
        <v>70</v>
      </c>
      <c r="F33" s="224" t="s">
        <v>218</v>
      </c>
      <c r="G33" s="19">
        <v>1</v>
      </c>
      <c r="H33" s="19">
        <v>1</v>
      </c>
      <c r="I33" s="26">
        <f t="shared" si="0"/>
        <v>1</v>
      </c>
      <c r="J33" s="26">
        <f t="shared" si="1"/>
        <v>1</v>
      </c>
      <c r="K33" s="342"/>
      <c r="L33" s="342"/>
      <c r="M33" s="32"/>
      <c r="N33" s="32"/>
    </row>
    <row r="34" spans="1:14" s="37" customFormat="1" ht="90.75" customHeight="1" x14ac:dyDescent="0.2">
      <c r="A34" s="379"/>
      <c r="B34" s="87" t="s">
        <v>219</v>
      </c>
      <c r="C34" s="84" t="s">
        <v>56</v>
      </c>
      <c r="D34" s="386" t="s">
        <v>220</v>
      </c>
      <c r="E34" s="77" t="s">
        <v>73</v>
      </c>
      <c r="F34" s="226" t="s">
        <v>221</v>
      </c>
      <c r="G34" s="19">
        <v>1</v>
      </c>
      <c r="H34" s="19">
        <v>1</v>
      </c>
      <c r="I34" s="339">
        <f>AVERAGE(IF(OR($G34="N/A",$H34="N/A"),3,$G34),IF(OR($G35="N/A",$H35="N/A"),3,$G35),IF(OR($G36="N/A",$H36="N/A"),3,$G36))</f>
        <v>1</v>
      </c>
      <c r="J34" s="339">
        <f>AVERAGE(IF(OR($G34="N/A",$H34="N/A"),3,$H34),IF(OR($G35="N/A",$H35="N/A"),3,$H35),IF(OR($G36="N/A",$H36="N/A"),3,$H36))</f>
        <v>1</v>
      </c>
      <c r="K34" s="342"/>
      <c r="L34" s="342"/>
      <c r="M34" s="32"/>
      <c r="N34" s="32"/>
    </row>
    <row r="35" spans="1:14" s="37" customFormat="1" ht="90.75" customHeight="1" x14ac:dyDescent="0.2">
      <c r="A35" s="379"/>
      <c r="B35" s="87"/>
      <c r="C35" s="87"/>
      <c r="D35" s="387"/>
      <c r="E35" s="77" t="s">
        <v>70</v>
      </c>
      <c r="F35" s="227" t="s">
        <v>222</v>
      </c>
      <c r="G35" s="19">
        <v>1</v>
      </c>
      <c r="H35" s="19">
        <v>1</v>
      </c>
      <c r="I35" s="363"/>
      <c r="J35" s="363"/>
      <c r="K35" s="342"/>
      <c r="L35" s="342"/>
      <c r="M35" s="32"/>
      <c r="N35" s="32"/>
    </row>
    <row r="36" spans="1:14" s="37" customFormat="1" ht="90.75" customHeight="1" x14ac:dyDescent="0.2">
      <c r="A36" s="379"/>
      <c r="B36" s="87"/>
      <c r="C36" s="85"/>
      <c r="D36" s="387"/>
      <c r="E36" s="77" t="s">
        <v>70</v>
      </c>
      <c r="F36" s="227" t="s">
        <v>223</v>
      </c>
      <c r="G36" s="19">
        <v>1</v>
      </c>
      <c r="H36" s="19">
        <v>1</v>
      </c>
      <c r="I36" s="363"/>
      <c r="J36" s="363"/>
      <c r="K36" s="342"/>
      <c r="L36" s="342"/>
      <c r="M36" s="32"/>
      <c r="N36" s="32"/>
    </row>
    <row r="37" spans="1:14" s="37" customFormat="1" ht="90.75" customHeight="1" x14ac:dyDescent="0.2">
      <c r="A37" s="379"/>
      <c r="B37" s="87"/>
      <c r="C37" s="85"/>
      <c r="D37" s="383" t="s">
        <v>224</v>
      </c>
      <c r="E37" s="77" t="s">
        <v>73</v>
      </c>
      <c r="F37" s="228" t="s">
        <v>225</v>
      </c>
      <c r="G37" s="19">
        <v>1</v>
      </c>
      <c r="H37" s="19">
        <v>1</v>
      </c>
      <c r="I37" s="339">
        <f>AVERAGE(IF(OR($G37="N/A",$H37="N/A"),3,$G37),IF(OR($G38="N/A",$H38="N/A"),3,$G38))</f>
        <v>1</v>
      </c>
      <c r="J37" s="339">
        <f>AVERAGE(IF(OR($G37="N/A",$H37="N/A"),3,$H37),IF(OR($G38="N/A",$H38="N/A"),3,$H38))</f>
        <v>1</v>
      </c>
      <c r="K37" s="342"/>
      <c r="L37" s="342"/>
      <c r="M37" s="32"/>
      <c r="N37" s="32"/>
    </row>
    <row r="38" spans="1:14" s="37" customFormat="1" ht="90.75" customHeight="1" x14ac:dyDescent="0.2">
      <c r="A38" s="379"/>
      <c r="B38" s="87"/>
      <c r="C38" s="85"/>
      <c r="D38" s="388"/>
      <c r="E38" s="77" t="s">
        <v>70</v>
      </c>
      <c r="F38" s="229" t="s">
        <v>226</v>
      </c>
      <c r="G38" s="19">
        <v>1</v>
      </c>
      <c r="H38" s="19">
        <v>1</v>
      </c>
      <c r="I38" s="340"/>
      <c r="J38" s="340"/>
      <c r="K38" s="342"/>
      <c r="L38" s="342"/>
      <c r="M38" s="32"/>
      <c r="N38" s="32"/>
    </row>
    <row r="39" spans="1:14" s="37" customFormat="1" ht="90.75" customHeight="1" x14ac:dyDescent="0.2">
      <c r="A39" s="379"/>
      <c r="B39" s="87"/>
      <c r="C39" s="85"/>
      <c r="D39" s="383" t="s">
        <v>227</v>
      </c>
      <c r="E39" s="77" t="s">
        <v>70</v>
      </c>
      <c r="F39" s="228" t="s">
        <v>228</v>
      </c>
      <c r="G39" s="19">
        <v>1</v>
      </c>
      <c r="H39" s="19">
        <v>1</v>
      </c>
      <c r="I39" s="339">
        <f>AVERAGE(IF(OR($G39="N/A",$H39="N/A"),3,$G39),IF(OR($G40="N/A",$H40="N/A"),3,$G40))</f>
        <v>1</v>
      </c>
      <c r="J39" s="339">
        <f>AVERAGE(IF(OR($G39="N/A",$H39="N/A"),3,$H39),IF(OR($G40="N/A",$H40="N/A"),3,$H40))</f>
        <v>1</v>
      </c>
      <c r="K39" s="342"/>
      <c r="L39" s="342"/>
      <c r="M39" s="32"/>
      <c r="N39" s="32"/>
    </row>
    <row r="40" spans="1:14" s="37" customFormat="1" ht="90.75" customHeight="1" x14ac:dyDescent="0.2">
      <c r="A40" s="379"/>
      <c r="B40" s="89"/>
      <c r="C40" s="85"/>
      <c r="D40" s="384"/>
      <c r="E40" s="77" t="s">
        <v>70</v>
      </c>
      <c r="F40" s="228" t="s">
        <v>229</v>
      </c>
      <c r="G40" s="19">
        <v>1</v>
      </c>
      <c r="H40" s="19">
        <v>1</v>
      </c>
      <c r="I40" s="363"/>
      <c r="J40" s="363"/>
      <c r="K40" s="342"/>
      <c r="L40" s="342"/>
      <c r="M40" s="32"/>
      <c r="N40" s="32"/>
    </row>
    <row r="41" spans="1:14" s="37" customFormat="1" ht="90.75" customHeight="1" x14ac:dyDescent="0.2">
      <c r="A41" s="374" t="s">
        <v>230</v>
      </c>
      <c r="B41" s="87"/>
      <c r="C41" s="79" t="s">
        <v>56</v>
      </c>
      <c r="D41" s="383" t="s">
        <v>231</v>
      </c>
      <c r="E41" s="77" t="s">
        <v>73</v>
      </c>
      <c r="F41" s="219" t="s">
        <v>232</v>
      </c>
      <c r="G41" s="19">
        <v>1</v>
      </c>
      <c r="H41" s="19">
        <v>1</v>
      </c>
      <c r="I41" s="339">
        <f>AVERAGE(IF(OR($G41="N/A",$H41="N/A"),3,$G41),IF(OR($G42="N/A",$H42="N/A"),3,$G42),IF(OR($G43="N/A",$H43="N/A"),3,$G43),IF(OR($G44="N/A",$H44="N/A"),3,$G44))</f>
        <v>1</v>
      </c>
      <c r="J41" s="339">
        <f>AVERAGE(IF(OR($G41="N/A",$H41="N/A"),3,$H41),IF(OR($G42="N/A",$H42="N/A"),3,$H42),IF(OR($G43="N/A",$H43="N/A"),3,$H43),IF(OR($G44="N/A",$H44="N/A"),3,$H44))</f>
        <v>1</v>
      </c>
      <c r="K41" s="341">
        <f>AVERAGE(I41,I45)</f>
        <v>1</v>
      </c>
      <c r="L41" s="341">
        <f>AVERAGE(J41,J45)</f>
        <v>1</v>
      </c>
      <c r="M41" s="32"/>
      <c r="N41" s="32"/>
    </row>
    <row r="42" spans="1:14" s="37" customFormat="1" ht="90.75" customHeight="1" x14ac:dyDescent="0.2">
      <c r="A42" s="379"/>
      <c r="B42" s="87"/>
      <c r="C42" s="79" t="s">
        <v>56</v>
      </c>
      <c r="D42" s="384"/>
      <c r="E42" s="77" t="s">
        <v>73</v>
      </c>
      <c r="F42" s="230" t="s">
        <v>233</v>
      </c>
      <c r="G42" s="19">
        <v>1</v>
      </c>
      <c r="H42" s="19">
        <v>1</v>
      </c>
      <c r="I42" s="363"/>
      <c r="J42" s="363"/>
      <c r="K42" s="342"/>
      <c r="L42" s="342"/>
      <c r="M42" s="32"/>
      <c r="N42" s="32"/>
    </row>
    <row r="43" spans="1:14" s="37" customFormat="1" ht="90.75" customHeight="1" x14ac:dyDescent="0.2">
      <c r="A43" s="379"/>
      <c r="B43" s="87"/>
      <c r="C43" s="79" t="s">
        <v>56</v>
      </c>
      <c r="D43" s="384"/>
      <c r="E43" s="77" t="s">
        <v>70</v>
      </c>
      <c r="F43" s="210" t="s">
        <v>234</v>
      </c>
      <c r="G43" s="19">
        <v>1</v>
      </c>
      <c r="H43" s="19">
        <v>1</v>
      </c>
      <c r="I43" s="363"/>
      <c r="J43" s="363"/>
      <c r="K43" s="342"/>
      <c r="L43" s="342"/>
      <c r="M43" s="32"/>
      <c r="N43" s="32"/>
    </row>
    <row r="44" spans="1:14" s="37" customFormat="1" ht="90.75" customHeight="1" x14ac:dyDescent="0.2">
      <c r="A44" s="379"/>
      <c r="B44" s="87"/>
      <c r="C44" s="79" t="s">
        <v>56</v>
      </c>
      <c r="D44" s="384"/>
      <c r="E44" s="77" t="s">
        <v>70</v>
      </c>
      <c r="F44" s="211" t="s">
        <v>235</v>
      </c>
      <c r="G44" s="19">
        <v>1</v>
      </c>
      <c r="H44" s="19">
        <v>1</v>
      </c>
      <c r="I44" s="363"/>
      <c r="J44" s="363"/>
      <c r="K44" s="342"/>
      <c r="L44" s="342"/>
      <c r="M44" s="32"/>
      <c r="N44" s="32"/>
    </row>
    <row r="45" spans="1:14" s="37" customFormat="1" ht="90.75" customHeight="1" x14ac:dyDescent="0.2">
      <c r="A45" s="379"/>
      <c r="B45" s="87"/>
      <c r="C45" s="85"/>
      <c r="D45" s="222" t="s">
        <v>236</v>
      </c>
      <c r="E45" s="77" t="s">
        <v>70</v>
      </c>
      <c r="F45" s="231" t="s">
        <v>237</v>
      </c>
      <c r="G45" s="19">
        <v>1</v>
      </c>
      <c r="H45" s="19">
        <v>1</v>
      </c>
      <c r="I45" s="339">
        <f>AVERAGE(IF(OR($G45="N/A",$H45="N/A"),3,$G45),IF(OR($G46="N/A",$H46="N/A"),3,$G46))</f>
        <v>1</v>
      </c>
      <c r="J45" s="339">
        <f>AVERAGE(IF(OR($G45="N/A",$H45="N/A"),3,$H45),IF(OR($G46="N/A",$H46="N/A"),3,$H46))</f>
        <v>1</v>
      </c>
      <c r="K45" s="342"/>
      <c r="L45" s="342"/>
      <c r="M45" s="32"/>
      <c r="N45" s="32"/>
    </row>
    <row r="46" spans="1:14" s="37" customFormat="1" ht="90.75" customHeight="1" x14ac:dyDescent="0.2">
      <c r="A46" s="379"/>
      <c r="B46" s="83" t="s">
        <v>55</v>
      </c>
      <c r="C46" s="86"/>
      <c r="D46" s="223" t="s">
        <v>238</v>
      </c>
      <c r="E46" s="56" t="s">
        <v>70</v>
      </c>
      <c r="F46" s="232" t="s">
        <v>239</v>
      </c>
      <c r="G46" s="19">
        <v>1</v>
      </c>
      <c r="H46" s="19">
        <v>1</v>
      </c>
      <c r="I46" s="340"/>
      <c r="J46" s="340"/>
      <c r="K46" s="343"/>
      <c r="L46" s="343"/>
      <c r="M46" s="32"/>
      <c r="N46" s="32"/>
    </row>
  </sheetData>
  <sheetProtection algorithmName="SHA-512" hashValue="aRRPOp2sYwlf0moZVje1lC17sd+Ie0BdGsNrF+Cu9zD7aMWxe5VQZiXw9PcUuBUNEHO34jTN8iyZUPivGh5Jlg==" saltValue="1bn4nmDgzSooJAC0jPIwRQ==" spinCount="100000" sheet="1" formatColumns="0" formatRows="0" insertColumns="0" insertRows="0" insertHyperlinks="0" sort="0" autoFilter="0" pivotTables="0"/>
  <autoFilter ref="A2:N46" xr:uid="{FA7079F6-CB49-47A8-A25A-3B781F9DA934}"/>
  <mergeCells count="55">
    <mergeCell ref="J45:J46"/>
    <mergeCell ref="G1:N1"/>
    <mergeCell ref="I3:I4"/>
    <mergeCell ref="J3:J4"/>
    <mergeCell ref="K3:K17"/>
    <mergeCell ref="L3:L17"/>
    <mergeCell ref="I6:I8"/>
    <mergeCell ref="J6:J8"/>
    <mergeCell ref="I9:I15"/>
    <mergeCell ref="J9:J15"/>
    <mergeCell ref="I16:I17"/>
    <mergeCell ref="J16:J17"/>
    <mergeCell ref="I34:I36"/>
    <mergeCell ref="J34:J36"/>
    <mergeCell ref="I18:I20"/>
    <mergeCell ref="J18:J20"/>
    <mergeCell ref="J21:J23"/>
    <mergeCell ref="I24:I27"/>
    <mergeCell ref="J24:J27"/>
    <mergeCell ref="I28:I30"/>
    <mergeCell ref="J28:J30"/>
    <mergeCell ref="A31:A40"/>
    <mergeCell ref="D41:D44"/>
    <mergeCell ref="A41:A46"/>
    <mergeCell ref="D28:D30"/>
    <mergeCell ref="D34:D36"/>
    <mergeCell ref="D37:D38"/>
    <mergeCell ref="J41:J44"/>
    <mergeCell ref="I37:I38"/>
    <mergeCell ref="J37:J38"/>
    <mergeCell ref="D39:D40"/>
    <mergeCell ref="I39:I40"/>
    <mergeCell ref="J39:J40"/>
    <mergeCell ref="D3:D4"/>
    <mergeCell ref="D6:D8"/>
    <mergeCell ref="D9:D15"/>
    <mergeCell ref="D16:D17"/>
    <mergeCell ref="I41:I44"/>
    <mergeCell ref="I21:I23"/>
    <mergeCell ref="A1:B1"/>
    <mergeCell ref="K41:K46"/>
    <mergeCell ref="L41:L46"/>
    <mergeCell ref="K18:K23"/>
    <mergeCell ref="L18:L23"/>
    <mergeCell ref="K24:K30"/>
    <mergeCell ref="L24:L30"/>
    <mergeCell ref="K31:K40"/>
    <mergeCell ref="L31:L40"/>
    <mergeCell ref="I45:I46"/>
    <mergeCell ref="A3:A17"/>
    <mergeCell ref="D18:D20"/>
    <mergeCell ref="D21:D23"/>
    <mergeCell ref="A18:A23"/>
    <mergeCell ref="D24:D27"/>
    <mergeCell ref="A24:A30"/>
  </mergeCells>
  <conditionalFormatting sqref="G3:H46">
    <cfRule type="expression" dxfId="11" priority="1">
      <formula>AND(NA_Count&gt;3,COUNTIF($G3:$H3,"N/A")&gt;0)</formula>
    </cfRule>
  </conditionalFormatting>
  <dataValidations count="2">
    <dataValidation type="list" allowBlank="1" showInputMessage="1" showErrorMessage="1" sqref="G4:H6 G45:H46 G29:H30 G13:H27 G32:H33 G35:H40" xr:uid="{7A8D5BC2-1307-4E16-A0AB-116CABAB5E26}">
      <formula1>"1,2,3,4,5,N/A"</formula1>
    </dataValidation>
    <dataValidation type="list" allowBlank="1" showInputMessage="1" showErrorMessage="1" sqref="G28:H28" xr:uid="{609A82F5-DA1C-4096-9881-3236F13BA1C4}">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45639EA-DA60-4712-8B3C-C8AA1A9CDD10}">
          <x14:formula1>
            <xm:f>Sheet1!$B$2:$B$6</xm:f>
          </x14:formula1>
          <xm:sqref>G3:H3 G7:H12 G31:H31 G34:H34 G41:H44</xm:sqref>
        </x14:dataValidation>
        <x14:dataValidation type="list" allowBlank="1" showInputMessage="1" showErrorMessage="1" xr:uid="{81885628-088F-4693-86A0-782E9DC55B41}">
          <x14:formula1>
            <xm:f>Sheet1!$C$2:$C$3</xm:f>
          </x14:formula1>
          <xm:sqref>E3:E46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tabColor rgb="FFFAB746"/>
  </sheetPr>
  <dimension ref="A1:R17"/>
  <sheetViews>
    <sheetView showGridLines="0" zoomScaleNormal="100" workbookViewId="0">
      <pane xSplit="6" ySplit="2" topLeftCell="G11" activePane="bottomRight" state="frozenSplit"/>
      <selection pane="topRight" activeCell="M5" sqref="M5"/>
      <selection pane="bottomLeft" activeCell="M5" sqref="M5"/>
      <selection pane="bottomRight" activeCell="F2" sqref="F2"/>
    </sheetView>
  </sheetViews>
  <sheetFormatPr baseColWidth="10" defaultColWidth="8.83203125" defaultRowHeight="15" x14ac:dyDescent="0.2"/>
  <cols>
    <col min="1" max="1" width="30.33203125" customWidth="1"/>
    <col min="2" max="2" width="18.5" customWidth="1"/>
    <col min="3" max="3" width="17.33203125" customWidth="1"/>
    <col min="4" max="4" width="33.33203125" customWidth="1"/>
    <col min="5" max="5" width="17.33203125" customWidth="1"/>
    <col min="6" max="6" width="50.33203125" customWidth="1"/>
    <col min="7" max="7" width="13.33203125" customWidth="1"/>
    <col min="8" max="8" width="13.5" customWidth="1"/>
    <col min="9" max="12" width="15.6640625" style="6" customWidth="1"/>
    <col min="13" max="14" width="60.6640625" customWidth="1"/>
    <col min="15" max="18" width="8.83203125" style="37"/>
  </cols>
  <sheetData>
    <row r="1" spans="1:14" ht="31.5" customHeight="1" x14ac:dyDescent="0.2">
      <c r="A1" s="328" t="s">
        <v>51</v>
      </c>
      <c r="B1" s="329"/>
      <c r="C1" s="51">
        <f>Introductie!Q4</f>
        <v>46107</v>
      </c>
      <c r="D1" s="52" t="s">
        <v>52</v>
      </c>
      <c r="E1" s="174"/>
      <c r="F1" s="51">
        <f>Introductie!T21</f>
        <v>46107</v>
      </c>
      <c r="G1" s="330" t="s">
        <v>53</v>
      </c>
      <c r="H1" s="331"/>
      <c r="I1" s="331"/>
      <c r="J1" s="331"/>
      <c r="K1" s="331"/>
      <c r="L1" s="331"/>
      <c r="M1" s="331"/>
      <c r="N1" s="332"/>
    </row>
    <row r="2" spans="1:14" ht="59.25" customHeight="1" x14ac:dyDescent="0.2">
      <c r="A2" s="175" t="s">
        <v>54</v>
      </c>
      <c r="B2" s="176" t="s">
        <v>55</v>
      </c>
      <c r="C2" s="176" t="s">
        <v>56</v>
      </c>
      <c r="D2" s="176" t="s">
        <v>57</v>
      </c>
      <c r="E2" s="53" t="s">
        <v>58</v>
      </c>
      <c r="F2" s="53" t="s">
        <v>59</v>
      </c>
      <c r="G2" s="147" t="s">
        <v>60</v>
      </c>
      <c r="H2" s="147" t="s">
        <v>61</v>
      </c>
      <c r="I2" s="147" t="s">
        <v>62</v>
      </c>
      <c r="J2" s="147" t="s">
        <v>63</v>
      </c>
      <c r="K2" s="147" t="s">
        <v>64</v>
      </c>
      <c r="L2" s="147" t="s">
        <v>65</v>
      </c>
      <c r="M2" s="148" t="s">
        <v>66</v>
      </c>
      <c r="N2" s="148" t="s">
        <v>67</v>
      </c>
    </row>
    <row r="3" spans="1:14" ht="78" customHeight="1" x14ac:dyDescent="0.2">
      <c r="A3" s="389" t="s">
        <v>240</v>
      </c>
      <c r="B3" s="58"/>
      <c r="C3" s="58"/>
      <c r="D3" s="392" t="s">
        <v>241</v>
      </c>
      <c r="E3" s="90" t="s">
        <v>73</v>
      </c>
      <c r="F3" s="179" t="s">
        <v>242</v>
      </c>
      <c r="G3" s="19">
        <v>1</v>
      </c>
      <c r="H3" s="19">
        <v>1</v>
      </c>
      <c r="I3" s="339">
        <f>AVERAGE(IF(OR($G3="N/A",$H3="N/A"),3,$G3),IF(OR($G4="N/A",$H4="N/A"),3,$G4),IF(OR($G5="N/A",$H5="N/A"),3,$G5))</f>
        <v>1</v>
      </c>
      <c r="J3" s="335">
        <f>AVERAGE(IF(OR($G3="N/A",$H3="N/A"),3,$H3),IF(OR($G4="N/A",$H4="N/A"),3,$H4),IF(OR($G5="N/A",$H5="N/A"),3,$H5))</f>
        <v>1</v>
      </c>
      <c r="K3" s="341">
        <f>AVERAGE(I3,I6,I7,I9,I11)</f>
        <v>1</v>
      </c>
      <c r="L3" s="341">
        <f>AVERAGE(J3,J6,J7,J9,J11)</f>
        <v>1</v>
      </c>
      <c r="M3" s="32"/>
      <c r="N3" s="32"/>
    </row>
    <row r="4" spans="1:14" ht="78" customHeight="1" x14ac:dyDescent="0.2">
      <c r="A4" s="390"/>
      <c r="B4" s="58"/>
      <c r="C4" s="79" t="s">
        <v>56</v>
      </c>
      <c r="D4" s="382"/>
      <c r="E4" s="90" t="s">
        <v>73</v>
      </c>
      <c r="F4" s="234" t="s">
        <v>243</v>
      </c>
      <c r="G4" s="19">
        <v>1</v>
      </c>
      <c r="H4" s="19">
        <v>1</v>
      </c>
      <c r="I4" s="363"/>
      <c r="J4" s="335"/>
      <c r="K4" s="342"/>
      <c r="L4" s="342"/>
      <c r="M4" s="32"/>
      <c r="N4" s="32"/>
    </row>
    <row r="5" spans="1:14" ht="78" customHeight="1" x14ac:dyDescent="0.2">
      <c r="A5" s="390"/>
      <c r="B5" s="58"/>
      <c r="C5" s="79" t="s">
        <v>56</v>
      </c>
      <c r="D5" s="382"/>
      <c r="E5" s="90" t="s">
        <v>70</v>
      </c>
      <c r="F5" s="235" t="s">
        <v>244</v>
      </c>
      <c r="G5" s="19">
        <v>1</v>
      </c>
      <c r="H5" s="19">
        <v>1</v>
      </c>
      <c r="I5" s="340"/>
      <c r="J5" s="335"/>
      <c r="K5" s="342"/>
      <c r="L5" s="342"/>
      <c r="M5" s="32"/>
      <c r="N5" s="32"/>
    </row>
    <row r="6" spans="1:14" ht="78" customHeight="1" x14ac:dyDescent="0.2">
      <c r="A6" s="390"/>
      <c r="B6" s="58"/>
      <c r="C6" s="58"/>
      <c r="D6" s="204" t="s">
        <v>245</v>
      </c>
      <c r="E6" s="90" t="s">
        <v>70</v>
      </c>
      <c r="F6" s="179" t="s">
        <v>246</v>
      </c>
      <c r="G6" s="19">
        <v>1</v>
      </c>
      <c r="H6" s="19">
        <v>1</v>
      </c>
      <c r="I6" s="42">
        <f>IF(OR($G6="N/A",$H6="N/A"),3,$G6)</f>
        <v>1</v>
      </c>
      <c r="J6" s="42">
        <f>IF(OR($G6="N/A",$H6="N/A"),3,$H6)</f>
        <v>1</v>
      </c>
      <c r="K6" s="342"/>
      <c r="L6" s="342"/>
      <c r="M6" s="32"/>
      <c r="N6" s="32"/>
    </row>
    <row r="7" spans="1:14" ht="78" customHeight="1" x14ac:dyDescent="0.2">
      <c r="A7" s="390"/>
      <c r="B7" s="58"/>
      <c r="C7" s="58"/>
      <c r="D7" s="381" t="s">
        <v>247</v>
      </c>
      <c r="E7" s="90" t="s">
        <v>73</v>
      </c>
      <c r="F7" s="179" t="s">
        <v>248</v>
      </c>
      <c r="G7" s="19">
        <v>1</v>
      </c>
      <c r="H7" s="19">
        <v>1</v>
      </c>
      <c r="I7" s="339">
        <f>AVERAGE(IF(OR($G7="N/A",$H7="N/A"),3,$G7),IF(OR($G8="N/A",$H8="N/A"),3,$G8))</f>
        <v>1</v>
      </c>
      <c r="J7" s="339">
        <f>AVERAGE(IF(OR($G7="N/A",$H7="N/A"),3,$H7),IF(OR($G8="N/A",$H8="N/A"),3,$H8))</f>
        <v>1</v>
      </c>
      <c r="K7" s="342"/>
      <c r="L7" s="342"/>
      <c r="M7" s="32"/>
      <c r="N7" s="32"/>
    </row>
    <row r="8" spans="1:14" ht="78" customHeight="1" x14ac:dyDescent="0.2">
      <c r="A8" s="390"/>
      <c r="B8" s="58"/>
      <c r="C8" s="58"/>
      <c r="D8" s="393"/>
      <c r="E8" s="90" t="s">
        <v>70</v>
      </c>
      <c r="F8" s="189" t="s">
        <v>249</v>
      </c>
      <c r="G8" s="19">
        <v>1</v>
      </c>
      <c r="H8" s="19">
        <v>1</v>
      </c>
      <c r="I8" s="340"/>
      <c r="J8" s="340"/>
      <c r="K8" s="342"/>
      <c r="L8" s="342"/>
      <c r="M8" s="32"/>
      <c r="N8" s="32"/>
    </row>
    <row r="9" spans="1:14" ht="78" customHeight="1" x14ac:dyDescent="0.2">
      <c r="A9" s="390"/>
      <c r="B9" s="58"/>
      <c r="C9" s="58"/>
      <c r="D9" s="381" t="s">
        <v>250</v>
      </c>
      <c r="E9" s="90" t="s">
        <v>70</v>
      </c>
      <c r="F9" s="214" t="s">
        <v>251</v>
      </c>
      <c r="G9" s="19">
        <v>1</v>
      </c>
      <c r="H9" s="19">
        <v>1</v>
      </c>
      <c r="I9" s="339">
        <f>AVERAGE(IF(OR($G9="N/A",$H9="N/A"),3,$G9),IF(OR($G10="N/A",$H10="N/A"),3,$G10))</f>
        <v>1</v>
      </c>
      <c r="J9" s="339">
        <f>AVERAGE(IF(OR($G9="N/A",$H9="N/A"),3,$H9),IF(OR($G10="N/A",$H10="N/A"),3,$H10))</f>
        <v>1</v>
      </c>
      <c r="K9" s="342"/>
      <c r="L9" s="342"/>
      <c r="M9" s="32"/>
      <c r="N9" s="32"/>
    </row>
    <row r="10" spans="1:14" ht="78" customHeight="1" x14ac:dyDescent="0.2">
      <c r="A10" s="390"/>
      <c r="B10" s="58"/>
      <c r="C10" s="58"/>
      <c r="D10" s="393"/>
      <c r="E10" s="90" t="s">
        <v>70</v>
      </c>
      <c r="F10" s="132" t="s">
        <v>252</v>
      </c>
      <c r="G10" s="19">
        <v>1</v>
      </c>
      <c r="H10" s="19">
        <v>1</v>
      </c>
      <c r="I10" s="362"/>
      <c r="J10" s="362"/>
      <c r="K10" s="342"/>
      <c r="L10" s="342"/>
      <c r="M10" s="32"/>
      <c r="N10" s="32"/>
    </row>
    <row r="11" spans="1:14" ht="78" customHeight="1" x14ac:dyDescent="0.2">
      <c r="A11" s="390"/>
      <c r="B11" s="75"/>
      <c r="C11" s="58"/>
      <c r="D11" s="195" t="s">
        <v>253</v>
      </c>
      <c r="E11" s="90" t="s">
        <v>70</v>
      </c>
      <c r="F11" s="195" t="s">
        <v>254</v>
      </c>
      <c r="G11" s="19">
        <v>1</v>
      </c>
      <c r="H11" s="19">
        <v>1</v>
      </c>
      <c r="I11" s="160">
        <f>IF(OR($G11="N/A",$H11="N/A"),3,$G11)</f>
        <v>1</v>
      </c>
      <c r="J11" s="160">
        <f>IF(OR($G11="N/A",$H11="N/A"),3,$H11)</f>
        <v>1</v>
      </c>
      <c r="K11" s="342"/>
      <c r="L11" s="342"/>
      <c r="M11" s="32"/>
      <c r="N11" s="32"/>
    </row>
    <row r="12" spans="1:14" s="37" customFormat="1" ht="78" customHeight="1" x14ac:dyDescent="0.2">
      <c r="A12" s="389" t="s">
        <v>255</v>
      </c>
      <c r="B12" s="58"/>
      <c r="C12" s="72"/>
      <c r="D12" s="204" t="s">
        <v>256</v>
      </c>
      <c r="E12" s="90" t="s">
        <v>70</v>
      </c>
      <c r="F12" s="137" t="s">
        <v>257</v>
      </c>
      <c r="G12" s="19">
        <v>1</v>
      </c>
      <c r="H12" s="19">
        <v>1</v>
      </c>
      <c r="I12" s="26">
        <f>IF(OR($G12="N/A",$H12="N/A"),3,$G12)</f>
        <v>1</v>
      </c>
      <c r="J12" s="26">
        <f>IF(OR($G12="N/A",$H12="N/A"),3,$H12)</f>
        <v>1</v>
      </c>
      <c r="K12" s="341">
        <f>AVERAGE(I12,I13,I15,I16)</f>
        <v>1</v>
      </c>
      <c r="L12" s="341">
        <f>AVERAGE(J12,J13,J15,J16)</f>
        <v>1</v>
      </c>
      <c r="M12" s="32"/>
      <c r="N12" s="32"/>
    </row>
    <row r="13" spans="1:14" s="37" customFormat="1" ht="78" customHeight="1" x14ac:dyDescent="0.2">
      <c r="A13" s="390"/>
      <c r="B13" s="58"/>
      <c r="C13" s="79" t="s">
        <v>56</v>
      </c>
      <c r="D13" s="381" t="s">
        <v>258</v>
      </c>
      <c r="E13" s="90" t="s">
        <v>73</v>
      </c>
      <c r="F13" s="226" t="s">
        <v>259</v>
      </c>
      <c r="G13" s="19">
        <v>1</v>
      </c>
      <c r="H13" s="19">
        <v>1</v>
      </c>
      <c r="I13" s="339">
        <f>AVERAGE(IF(OR($G13="N/A",$H13="N/A"),3,$G13),IF(OR($G14="N/A",$H14="N/A"),3,$G14))</f>
        <v>1</v>
      </c>
      <c r="J13" s="339">
        <f>AVERAGE(IF(OR($G13="N/A",$H13="N/A"),3,$H13),IF(OR($G14="N/A",$H14="N/A"),3,$H14))</f>
        <v>1</v>
      </c>
      <c r="K13" s="342"/>
      <c r="L13" s="342"/>
      <c r="M13" s="32"/>
      <c r="N13" s="32"/>
    </row>
    <row r="14" spans="1:14" s="37" customFormat="1" ht="78" customHeight="1" x14ac:dyDescent="0.2">
      <c r="A14" s="390"/>
      <c r="B14" s="58"/>
      <c r="C14" s="58"/>
      <c r="D14" s="382"/>
      <c r="E14" s="90" t="s">
        <v>70</v>
      </c>
      <c r="F14" s="191" t="s">
        <v>260</v>
      </c>
      <c r="G14" s="19">
        <v>1</v>
      </c>
      <c r="H14" s="19">
        <v>1</v>
      </c>
      <c r="I14" s="340"/>
      <c r="J14" s="340"/>
      <c r="K14" s="342"/>
      <c r="L14" s="342"/>
      <c r="M14" s="32"/>
      <c r="N14" s="32"/>
    </row>
    <row r="15" spans="1:14" s="37" customFormat="1" ht="78" customHeight="1" x14ac:dyDescent="0.2">
      <c r="A15" s="390"/>
      <c r="B15" s="58"/>
      <c r="C15" s="58"/>
      <c r="D15" s="204" t="s">
        <v>261</v>
      </c>
      <c r="E15" s="90" t="s">
        <v>70</v>
      </c>
      <c r="F15" s="138" t="s">
        <v>262</v>
      </c>
      <c r="G15" s="19">
        <v>1</v>
      </c>
      <c r="H15" s="19">
        <v>1</v>
      </c>
      <c r="I15" s="40">
        <f>IF(OR($G15="N/A",$H15="N/A"),3,$G15)</f>
        <v>1</v>
      </c>
      <c r="J15" s="40">
        <f>IF(OR($G15="N/A",$H15="N/A"),3,$H15)</f>
        <v>1</v>
      </c>
      <c r="K15" s="342"/>
      <c r="L15" s="342"/>
      <c r="M15" s="32"/>
      <c r="N15" s="32"/>
    </row>
    <row r="16" spans="1:14" s="37" customFormat="1" ht="78" customHeight="1" x14ac:dyDescent="0.2">
      <c r="A16" s="391"/>
      <c r="B16" s="75"/>
      <c r="C16" s="75"/>
      <c r="D16" s="206" t="s">
        <v>263</v>
      </c>
      <c r="E16" s="91" t="s">
        <v>70</v>
      </c>
      <c r="F16" s="137" t="s">
        <v>264</v>
      </c>
      <c r="G16" s="19">
        <v>1</v>
      </c>
      <c r="H16" s="19">
        <v>1</v>
      </c>
      <c r="I16" s="40">
        <f>IF(OR($G16="N/A",$H16="N/A"),3,$G16)</f>
        <v>1</v>
      </c>
      <c r="J16" s="40">
        <f>IF(OR($G16="N/A",$H16="N/A"),3,$H16)</f>
        <v>1</v>
      </c>
      <c r="K16" s="343"/>
      <c r="L16" s="343"/>
      <c r="M16" s="32"/>
      <c r="N16" s="32"/>
    </row>
    <row r="17" spans="6:6" x14ac:dyDescent="0.2">
      <c r="F17" s="44"/>
    </row>
  </sheetData>
  <sheetProtection algorithmName="SHA-512" hashValue="xGl5xFfFcDQgpsr1b9Y3A53NoAn3PEp/onxSPmgqdsg63lE7q9ybi6XAO0c0558YQ6LWT05QOCk4R6aXGvENtQ==" saltValue="iN8MkQXU3029rhFct4ouIg==" spinCount="100000" sheet="1" formatColumns="0" formatRows="0" insertColumns="0" insertRows="0" insertHyperlinks="0" sort="0" autoFilter="0" pivotTables="0"/>
  <autoFilter ref="A2:N16" xr:uid="{FA7079F6-CB49-47A8-A25A-3B781F9DA934}"/>
  <mergeCells count="20">
    <mergeCell ref="G1:N1"/>
    <mergeCell ref="I3:I5"/>
    <mergeCell ref="J3:J5"/>
    <mergeCell ref="A1:B1"/>
    <mergeCell ref="A3:A11"/>
    <mergeCell ref="I13:I14"/>
    <mergeCell ref="J13:J14"/>
    <mergeCell ref="K3:K11"/>
    <mergeCell ref="L3:L11"/>
    <mergeCell ref="K12:K16"/>
    <mergeCell ref="L12:L16"/>
    <mergeCell ref="I7:I8"/>
    <mergeCell ref="J7:J8"/>
    <mergeCell ref="I9:I10"/>
    <mergeCell ref="J9:J10"/>
    <mergeCell ref="D13:D14"/>
    <mergeCell ref="A12:A16"/>
    <mergeCell ref="D3:D5"/>
    <mergeCell ref="D7:D8"/>
    <mergeCell ref="D9:D10"/>
  </mergeCells>
  <conditionalFormatting sqref="G3:H16">
    <cfRule type="expression" dxfId="10" priority="1">
      <formula>AND(NA_Count&gt;3,COUNTIF($G3:$H3,"N/A")&gt;0)</formula>
    </cfRule>
  </conditionalFormatting>
  <dataValidations count="2">
    <dataValidation type="list" allowBlank="1" showInputMessage="1" showErrorMessage="1" sqref="G3:H3 G6:H12 G14:H16" xr:uid="{0E9D04CD-0952-4240-BE11-8C2A82943E5D}">
      <formula1>"1,2,3,4,5,N/A"</formula1>
    </dataValidation>
    <dataValidation type="list" allowBlank="1" showInputMessage="1" showErrorMessage="1" sqref="G13:H13" xr:uid="{5C6C38E0-712A-4B35-A599-EC534969D188}">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0F73090-5626-4819-8921-8A75756FF07E}">
          <x14:formula1>
            <xm:f>Sheet1!$B$2:$B$6</xm:f>
          </x14:formula1>
          <xm:sqref>G4:H5</xm:sqref>
        </x14:dataValidation>
        <x14:dataValidation type="list" allowBlank="1" showInputMessage="1" showErrorMessage="1" xr:uid="{50B92918-7EA0-47FD-ADA7-23EBF6247F52}">
          <x14:formula1>
            <xm:f>Sheet1!$C$2:$C$3</xm:f>
          </x14:formula1>
          <xm:sqref>E3:E16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R12"/>
  <sheetViews>
    <sheetView showGridLines="0" zoomScale="110" zoomScaleNormal="110" workbookViewId="0">
      <pane xSplit="6" ySplit="2" topLeftCell="G6" activePane="bottomRight" state="frozen"/>
      <selection pane="topRight" activeCell="M5" sqref="M5"/>
      <selection pane="bottomLeft" activeCell="M5" sqref="M5"/>
      <selection pane="bottomRight" activeCell="F2" sqref="F2"/>
    </sheetView>
  </sheetViews>
  <sheetFormatPr baseColWidth="10" defaultColWidth="8.83203125" defaultRowHeight="15" x14ac:dyDescent="0.2"/>
  <cols>
    <col min="1" max="1" width="30.33203125" customWidth="1"/>
    <col min="2" max="2" width="19.33203125" customWidth="1"/>
    <col min="3" max="3" width="17.33203125" customWidth="1"/>
    <col min="4" max="4" width="29" customWidth="1"/>
    <col min="5" max="5" width="17.33203125" customWidth="1"/>
    <col min="6" max="6" width="50.6640625" customWidth="1"/>
    <col min="7" max="7" width="13.33203125" customWidth="1"/>
    <col min="8" max="8" width="13.5" customWidth="1"/>
    <col min="9" max="12" width="15.6640625" style="6" customWidth="1"/>
    <col min="13" max="14" width="60.6640625" customWidth="1"/>
    <col min="15" max="18" width="8.83203125" style="37"/>
  </cols>
  <sheetData>
    <row r="1" spans="1:14" ht="30" customHeight="1" x14ac:dyDescent="0.2">
      <c r="A1" s="328" t="s">
        <v>51</v>
      </c>
      <c r="B1" s="329"/>
      <c r="C1" s="51">
        <f>Introductie!Q4</f>
        <v>46107</v>
      </c>
      <c r="D1" s="52" t="s">
        <v>52</v>
      </c>
      <c r="E1" s="174"/>
      <c r="F1" s="51">
        <f>Introductie!T21</f>
        <v>46107</v>
      </c>
      <c r="G1" s="330" t="s">
        <v>53</v>
      </c>
      <c r="H1" s="331"/>
      <c r="I1" s="331"/>
      <c r="J1" s="331"/>
      <c r="K1" s="331"/>
      <c r="L1" s="331"/>
      <c r="M1" s="331"/>
      <c r="N1" s="332"/>
    </row>
    <row r="2" spans="1:14" ht="66" customHeight="1" x14ac:dyDescent="0.2">
      <c r="A2" s="175" t="s">
        <v>54</v>
      </c>
      <c r="B2" s="176" t="s">
        <v>55</v>
      </c>
      <c r="C2" s="176" t="s">
        <v>56</v>
      </c>
      <c r="D2" s="176" t="s">
        <v>57</v>
      </c>
      <c r="E2" s="53" t="s">
        <v>58</v>
      </c>
      <c r="F2" s="53" t="s">
        <v>59</v>
      </c>
      <c r="G2" s="147" t="s">
        <v>60</v>
      </c>
      <c r="H2" s="147" t="s">
        <v>61</v>
      </c>
      <c r="I2" s="147" t="s">
        <v>62</v>
      </c>
      <c r="J2" s="147" t="s">
        <v>63</v>
      </c>
      <c r="K2" s="147" t="s">
        <v>64</v>
      </c>
      <c r="L2" s="147" t="s">
        <v>65</v>
      </c>
      <c r="M2" s="148" t="s">
        <v>66</v>
      </c>
      <c r="N2" s="148" t="s">
        <v>67</v>
      </c>
    </row>
    <row r="3" spans="1:14" ht="73.5" customHeight="1" x14ac:dyDescent="0.2">
      <c r="A3" s="398" t="s">
        <v>265</v>
      </c>
      <c r="B3" s="63"/>
      <c r="C3" s="55"/>
      <c r="D3" s="396" t="s">
        <v>266</v>
      </c>
      <c r="E3" s="97" t="s">
        <v>73</v>
      </c>
      <c r="F3" s="179" t="s">
        <v>267</v>
      </c>
      <c r="G3" s="19">
        <v>1</v>
      </c>
      <c r="H3" s="19">
        <v>1</v>
      </c>
      <c r="I3" s="339">
        <f>AVERAGE(IF(OR($G3="N/A",$H3="N/A"),3,$G3),IF(OR($G4="N/A",$H4="N/A"),3,$G4))</f>
        <v>1</v>
      </c>
      <c r="J3" s="339">
        <f>AVERAGE(IF(OR($G3="N/A",$H3="N/A"),3,$H3),IF(OR($G4="N/A",$H4="N/A"),3,$H4))</f>
        <v>1</v>
      </c>
      <c r="K3" s="341">
        <f>AVERAGE(I3,I5,I6,I7)</f>
        <v>1</v>
      </c>
      <c r="L3" s="341">
        <f>AVERAGE(J3,J5,J6,J7)</f>
        <v>1</v>
      </c>
      <c r="M3" s="32"/>
      <c r="N3" s="32"/>
    </row>
    <row r="4" spans="1:14" ht="73.5" customHeight="1" x14ac:dyDescent="0.2">
      <c r="A4" s="399"/>
      <c r="B4" s="63"/>
      <c r="C4" s="63"/>
      <c r="D4" s="397"/>
      <c r="E4" s="97" t="s">
        <v>70</v>
      </c>
      <c r="F4" s="132" t="s">
        <v>268</v>
      </c>
      <c r="G4" s="19">
        <v>1</v>
      </c>
      <c r="H4" s="19">
        <v>1</v>
      </c>
      <c r="I4" s="340"/>
      <c r="J4" s="340"/>
      <c r="K4" s="342"/>
      <c r="L4" s="342"/>
      <c r="M4" s="32"/>
      <c r="N4" s="32"/>
    </row>
    <row r="5" spans="1:14" ht="73.5" customHeight="1" x14ac:dyDescent="0.2">
      <c r="A5" s="399"/>
      <c r="B5" s="63"/>
      <c r="C5" s="63"/>
      <c r="D5" s="179" t="s">
        <v>269</v>
      </c>
      <c r="E5" s="97" t="s">
        <v>70</v>
      </c>
      <c r="F5" s="214" t="s">
        <v>270</v>
      </c>
      <c r="G5" s="19">
        <v>1</v>
      </c>
      <c r="H5" s="19">
        <v>1</v>
      </c>
      <c r="I5" s="42">
        <f>IF(OR($G5="N/A",$H5="N/A"),3,$G5)</f>
        <v>1</v>
      </c>
      <c r="J5" s="42">
        <f>IF(OR($G5="N/A",$H5="N/A"),3,$H5)</f>
        <v>1</v>
      </c>
      <c r="K5" s="342"/>
      <c r="L5" s="342"/>
      <c r="M5" s="32"/>
      <c r="N5" s="32"/>
    </row>
    <row r="6" spans="1:14" ht="73.5" customHeight="1" x14ac:dyDescent="0.2">
      <c r="A6" s="399"/>
      <c r="B6" s="63"/>
      <c r="C6" s="63"/>
      <c r="D6" s="236" t="s">
        <v>271</v>
      </c>
      <c r="E6" s="97" t="s">
        <v>70</v>
      </c>
      <c r="F6" s="177" t="s">
        <v>272</v>
      </c>
      <c r="G6" s="19">
        <v>1</v>
      </c>
      <c r="H6" s="19">
        <v>1</v>
      </c>
      <c r="I6" s="42">
        <f t="shared" ref="I6:I7" si="0">IF(OR($G6="N/A",$H6="N/A"),3,$G6)</f>
        <v>1</v>
      </c>
      <c r="J6" s="42">
        <f t="shared" ref="J6:J7" si="1">IF(OR($G6="N/A",$H6="N/A"),3,$H6)</f>
        <v>1</v>
      </c>
      <c r="K6" s="342"/>
      <c r="L6" s="342"/>
      <c r="M6" s="32"/>
      <c r="N6" s="32"/>
    </row>
    <row r="7" spans="1:14" ht="73.5" customHeight="1" x14ac:dyDescent="0.2">
      <c r="A7" s="395"/>
      <c r="B7" s="75"/>
      <c r="C7" s="63"/>
      <c r="D7" s="236" t="s">
        <v>273</v>
      </c>
      <c r="E7" s="97" t="s">
        <v>70</v>
      </c>
      <c r="F7" s="177" t="s">
        <v>274</v>
      </c>
      <c r="G7" s="19">
        <v>1</v>
      </c>
      <c r="H7" s="19">
        <v>1</v>
      </c>
      <c r="I7" s="42">
        <f t="shared" si="0"/>
        <v>1</v>
      </c>
      <c r="J7" s="42">
        <f t="shared" si="1"/>
        <v>1</v>
      </c>
      <c r="K7" s="343"/>
      <c r="L7" s="343"/>
      <c r="M7" s="32"/>
      <c r="N7" s="32"/>
    </row>
    <row r="8" spans="1:14" ht="73.5" customHeight="1" x14ac:dyDescent="0.2">
      <c r="A8" s="394" t="s">
        <v>275</v>
      </c>
      <c r="B8" s="55"/>
      <c r="C8" s="55"/>
      <c r="D8" s="392" t="s">
        <v>276</v>
      </c>
      <c r="E8" s="97" t="s">
        <v>73</v>
      </c>
      <c r="F8" s="204" t="s">
        <v>277</v>
      </c>
      <c r="G8" s="19">
        <v>1</v>
      </c>
      <c r="H8" s="19">
        <v>1</v>
      </c>
      <c r="I8" s="339">
        <f>AVERAGE(IF(OR($G8="N/A",$H8="N/A"),3,$G8),IF(OR($G9="N/A",$H9="N/A"),3,$G9))</f>
        <v>1</v>
      </c>
      <c r="J8" s="339">
        <f>AVERAGE(IF(OR($G8="N/A",$H8="N/A"),3,$H8),IF(OR($G9="N/A",$H9="N/A"),3,$H9))</f>
        <v>1</v>
      </c>
      <c r="K8" s="341">
        <f>I8</f>
        <v>1</v>
      </c>
      <c r="L8" s="341">
        <f>J8</f>
        <v>1</v>
      </c>
      <c r="M8" s="32"/>
      <c r="N8" s="32"/>
    </row>
    <row r="9" spans="1:14" ht="73.5" customHeight="1" x14ac:dyDescent="0.2">
      <c r="A9" s="395"/>
      <c r="B9" s="58"/>
      <c r="C9" s="98" t="s">
        <v>56</v>
      </c>
      <c r="D9" s="393"/>
      <c r="E9" s="97" t="s">
        <v>70</v>
      </c>
      <c r="F9" s="237" t="s">
        <v>278</v>
      </c>
      <c r="G9" s="19">
        <v>1</v>
      </c>
      <c r="H9" s="19">
        <v>1</v>
      </c>
      <c r="I9" s="340"/>
      <c r="J9" s="340"/>
      <c r="K9" s="343"/>
      <c r="L9" s="343"/>
      <c r="M9" s="32"/>
      <c r="N9" s="32"/>
    </row>
    <row r="10" spans="1:14" ht="73.5" customHeight="1" x14ac:dyDescent="0.2">
      <c r="A10" s="394" t="s">
        <v>279</v>
      </c>
      <c r="B10" s="72"/>
      <c r="C10" s="99"/>
      <c r="D10" s="392" t="s">
        <v>280</v>
      </c>
      <c r="E10" s="97" t="s">
        <v>70</v>
      </c>
      <c r="F10" s="238" t="s">
        <v>281</v>
      </c>
      <c r="G10" s="19">
        <v>1</v>
      </c>
      <c r="H10" s="19">
        <v>1</v>
      </c>
      <c r="I10" s="339">
        <f>AVERAGE(IF(OR($G10="N/A",$H10="N/A"),3,$G10),IF(OR($G11="N/A",$H11="N/A"),3,$G11))</f>
        <v>1</v>
      </c>
      <c r="J10" s="339">
        <f>AVERAGE(IF(OR($G10="N/A",$H10="N/A"),3,$H10),IF(OR($G11="N/A",$H11="N/A"),3,$H11))</f>
        <v>1</v>
      </c>
      <c r="K10" s="341">
        <f>I10</f>
        <v>1</v>
      </c>
      <c r="L10" s="341">
        <f>J10</f>
        <v>1</v>
      </c>
      <c r="M10" s="41"/>
      <c r="N10" s="41"/>
    </row>
    <row r="11" spans="1:14" s="37" customFormat="1" ht="73.5" customHeight="1" x14ac:dyDescent="0.2">
      <c r="A11" s="395"/>
      <c r="B11" s="75"/>
      <c r="C11" s="98" t="s">
        <v>56</v>
      </c>
      <c r="D11" s="393"/>
      <c r="E11" s="100" t="s">
        <v>70</v>
      </c>
      <c r="F11" s="237" t="s">
        <v>282</v>
      </c>
      <c r="G11" s="19">
        <v>1</v>
      </c>
      <c r="H11" s="19">
        <v>1</v>
      </c>
      <c r="I11" s="340"/>
      <c r="J11" s="340"/>
      <c r="K11" s="343"/>
      <c r="L11" s="343"/>
      <c r="M11" s="32"/>
      <c r="N11" s="32"/>
    </row>
    <row r="12" spans="1:14" x14ac:dyDescent="0.2">
      <c r="F12" s="44"/>
    </row>
  </sheetData>
  <sheetProtection algorithmName="SHA-512" hashValue="RVh9b8laKfs28p/dlI9CS/ElDsrfvL2J9cwRCZsj4ZXyKt4Xq9RHruokzFcl97hM0pi31tJA5wqE5x3Mg7o5Pw==" saltValue="vOlNDblM0FdgdjzPpJeFyQ==" spinCount="100000" sheet="1" formatColumns="0" formatRows="0" insertColumns="0" insertRows="0" insertHyperlinks="0" sort="0" autoFilter="0" pivotTables="0"/>
  <autoFilter ref="A2:N11" xr:uid="{FA7079F6-CB49-47A8-A25A-3B781F9DA934}"/>
  <mergeCells count="20">
    <mergeCell ref="J8:J9"/>
    <mergeCell ref="K3:K7"/>
    <mergeCell ref="K10:K11"/>
    <mergeCell ref="L10:L11"/>
    <mergeCell ref="K8:K9"/>
    <mergeCell ref="L8:L9"/>
    <mergeCell ref="A10:A11"/>
    <mergeCell ref="J10:J11"/>
    <mergeCell ref="A1:B1"/>
    <mergeCell ref="L3:L7"/>
    <mergeCell ref="D10:D11"/>
    <mergeCell ref="D3:D4"/>
    <mergeCell ref="A3:A7"/>
    <mergeCell ref="A8:A9"/>
    <mergeCell ref="D8:D9"/>
    <mergeCell ref="I10:I11"/>
    <mergeCell ref="G1:N1"/>
    <mergeCell ref="I3:I4"/>
    <mergeCell ref="J3:J4"/>
    <mergeCell ref="I8:I9"/>
  </mergeCells>
  <conditionalFormatting sqref="G3:H11">
    <cfRule type="expression" dxfId="9" priority="1">
      <formula>AND(NA_Count&gt;3,COUNTIF($G3:$H3,"N/A")&gt;0)</formula>
    </cfRule>
  </conditionalFormatting>
  <dataValidations count="1">
    <dataValidation type="list" allowBlank="1" showInputMessage="1" showErrorMessage="1" sqref="G3:H8 G10:H10" xr:uid="{85EC9542-535B-4925-A811-CDD9C9D18179}">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2AA8C65-7B0D-45C5-8FF9-49BAE04F7014}">
          <x14:formula1>
            <xm:f>Sheet1!$B$2:$B$6</xm:f>
          </x14:formula1>
          <xm:sqref>G9:H9 G11:H11</xm:sqref>
        </x14:dataValidation>
        <x14:dataValidation type="list" allowBlank="1" showInputMessage="1" showErrorMessage="1" xr:uid="{24EF972F-D357-41A5-A736-7943A1768FB9}">
          <x14:formula1>
            <xm:f>Sheet1!$C$2:$C$3</xm:f>
          </x14:formula1>
          <xm:sqref>E3:E11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R7"/>
  <sheetViews>
    <sheetView showGridLines="0" zoomScale="110" zoomScaleNormal="110" workbookViewId="0">
      <pane xSplit="6" ySplit="2" topLeftCell="G3" activePane="bottomRight" state="frozen"/>
      <selection pane="topRight" activeCell="M5" sqref="M5"/>
      <selection pane="bottomLeft" activeCell="M5" sqref="M5"/>
      <selection pane="bottomRight" activeCell="F2" sqref="F2"/>
    </sheetView>
  </sheetViews>
  <sheetFormatPr baseColWidth="10" defaultColWidth="8.83203125" defaultRowHeight="15" x14ac:dyDescent="0.2"/>
  <cols>
    <col min="1" max="1" width="30.33203125" customWidth="1"/>
    <col min="2" max="2" width="20.33203125" customWidth="1"/>
    <col min="3" max="3" width="17.33203125" customWidth="1"/>
    <col min="4" max="4" width="32.83203125" customWidth="1"/>
    <col min="5" max="5" width="17.33203125" customWidth="1"/>
    <col min="6" max="6" width="45" customWidth="1"/>
    <col min="7" max="7" width="13.33203125" customWidth="1"/>
    <col min="8" max="8" width="13.5" customWidth="1"/>
    <col min="9" max="12" width="15.6640625" style="6" customWidth="1"/>
    <col min="13" max="14" width="60.6640625" customWidth="1"/>
    <col min="15" max="18" width="8.83203125" style="37"/>
  </cols>
  <sheetData>
    <row r="1" spans="1:14" ht="29.25" customHeight="1" x14ac:dyDescent="0.2">
      <c r="A1" s="328" t="s">
        <v>51</v>
      </c>
      <c r="B1" s="329"/>
      <c r="C1" s="51">
        <f>Introductie!Q4</f>
        <v>46107</v>
      </c>
      <c r="D1" s="52" t="s">
        <v>52</v>
      </c>
      <c r="E1" s="174"/>
      <c r="F1" s="51">
        <f>Introductie!T21</f>
        <v>46107</v>
      </c>
      <c r="G1" s="330" t="s">
        <v>53</v>
      </c>
      <c r="H1" s="331"/>
      <c r="I1" s="331"/>
      <c r="J1" s="331"/>
      <c r="K1" s="331"/>
      <c r="L1" s="331"/>
      <c r="M1" s="331"/>
      <c r="N1" s="332"/>
    </row>
    <row r="2" spans="1:14" ht="63" customHeight="1" x14ac:dyDescent="0.2">
      <c r="A2" s="175" t="s">
        <v>54</v>
      </c>
      <c r="B2" s="176" t="s">
        <v>55</v>
      </c>
      <c r="C2" s="176" t="s">
        <v>56</v>
      </c>
      <c r="D2" s="176" t="s">
        <v>57</v>
      </c>
      <c r="E2" s="53" t="s">
        <v>58</v>
      </c>
      <c r="F2" s="53" t="s">
        <v>59</v>
      </c>
      <c r="G2" s="147" t="s">
        <v>60</v>
      </c>
      <c r="H2" s="147" t="s">
        <v>61</v>
      </c>
      <c r="I2" s="147" t="s">
        <v>62</v>
      </c>
      <c r="J2" s="147" t="s">
        <v>63</v>
      </c>
      <c r="K2" s="147" t="s">
        <v>64</v>
      </c>
      <c r="L2" s="147" t="s">
        <v>65</v>
      </c>
      <c r="M2" s="148" t="s">
        <v>66</v>
      </c>
      <c r="N2" s="148" t="s">
        <v>67</v>
      </c>
    </row>
    <row r="3" spans="1:14" ht="83" customHeight="1" x14ac:dyDescent="0.2">
      <c r="A3" s="400" t="s">
        <v>283</v>
      </c>
      <c r="B3" s="92"/>
      <c r="C3" s="63"/>
      <c r="D3" s="206" t="s">
        <v>284</v>
      </c>
      <c r="E3" s="239" t="s">
        <v>73</v>
      </c>
      <c r="F3" s="240" t="s">
        <v>285</v>
      </c>
      <c r="G3" s="19">
        <v>1</v>
      </c>
      <c r="H3" s="19">
        <v>1</v>
      </c>
      <c r="I3" s="26">
        <f>IF(OR($G3="N/A",$H3="N/A"),3,$G3)</f>
        <v>1</v>
      </c>
      <c r="J3" s="26">
        <f>IF(OR($G3="N/A",$H3="N/A"),3,$H3)</f>
        <v>1</v>
      </c>
      <c r="K3" s="341">
        <f>AVERAGE(I3,I4,I5)</f>
        <v>1</v>
      </c>
      <c r="L3" s="341">
        <f>AVERAGE(J3,J4,J5)</f>
        <v>1</v>
      </c>
      <c r="M3" s="32"/>
      <c r="N3" s="32"/>
    </row>
    <row r="4" spans="1:14" ht="83" customHeight="1" x14ac:dyDescent="0.2">
      <c r="A4" s="401"/>
      <c r="B4" s="93"/>
      <c r="C4" s="64"/>
      <c r="D4" s="206" t="s">
        <v>286</v>
      </c>
      <c r="E4" s="239" t="s">
        <v>70</v>
      </c>
      <c r="F4" s="242" t="s">
        <v>287</v>
      </c>
      <c r="G4" s="19">
        <v>1</v>
      </c>
      <c r="H4" s="19">
        <v>1</v>
      </c>
      <c r="I4" s="26">
        <f t="shared" ref="I4:I7" si="0">IF(OR($G4="N/A",$H4="N/A"),3,$G4)</f>
        <v>1</v>
      </c>
      <c r="J4" s="26">
        <f t="shared" ref="J4:J7" si="1">H4</f>
        <v>1</v>
      </c>
      <c r="K4" s="342"/>
      <c r="L4" s="342"/>
      <c r="M4" s="32"/>
      <c r="N4" s="32"/>
    </row>
    <row r="5" spans="1:14" ht="83" customHeight="1" x14ac:dyDescent="0.2">
      <c r="A5" s="402"/>
      <c r="B5" s="94"/>
      <c r="C5" s="75"/>
      <c r="D5" s="177" t="s">
        <v>288</v>
      </c>
      <c r="E5" s="239" t="s">
        <v>70</v>
      </c>
      <c r="F5" s="177" t="s">
        <v>289</v>
      </c>
      <c r="G5" s="19">
        <v>1</v>
      </c>
      <c r="H5" s="19">
        <v>1</v>
      </c>
      <c r="I5" s="26">
        <f t="shared" si="0"/>
        <v>1</v>
      </c>
      <c r="J5" s="26">
        <f t="shared" si="1"/>
        <v>1</v>
      </c>
      <c r="K5" s="343"/>
      <c r="L5" s="343"/>
      <c r="M5" s="32"/>
      <c r="N5" s="32"/>
    </row>
    <row r="6" spans="1:14" ht="100.5" customHeight="1" x14ac:dyDescent="0.2">
      <c r="A6" s="403" t="s">
        <v>290</v>
      </c>
      <c r="B6" s="95" t="s">
        <v>55</v>
      </c>
      <c r="C6" s="55"/>
      <c r="D6" s="177" t="s">
        <v>291</v>
      </c>
      <c r="E6" s="239" t="s">
        <v>70</v>
      </c>
      <c r="F6" s="241" t="s">
        <v>292</v>
      </c>
      <c r="G6" s="19">
        <v>1</v>
      </c>
      <c r="H6" s="19">
        <v>1</v>
      </c>
      <c r="I6" s="26">
        <f t="shared" si="0"/>
        <v>1</v>
      </c>
      <c r="J6" s="26">
        <f t="shared" si="1"/>
        <v>1</v>
      </c>
      <c r="K6" s="341">
        <f>AVERAGE(I6,I7)</f>
        <v>1</v>
      </c>
      <c r="L6" s="341">
        <f>AVERAGE(J6,J7)</f>
        <v>1</v>
      </c>
      <c r="M6" s="32"/>
      <c r="N6" s="32"/>
    </row>
    <row r="7" spans="1:14" ht="90" customHeight="1" x14ac:dyDescent="0.2">
      <c r="A7" s="404"/>
      <c r="B7" s="75"/>
      <c r="C7" s="96"/>
      <c r="D7" s="206" t="s">
        <v>293</v>
      </c>
      <c r="E7" s="239" t="s">
        <v>70</v>
      </c>
      <c r="F7" s="206" t="s">
        <v>294</v>
      </c>
      <c r="G7" s="19">
        <v>1</v>
      </c>
      <c r="H7" s="19">
        <v>1</v>
      </c>
      <c r="I7" s="26">
        <f t="shared" si="0"/>
        <v>1</v>
      </c>
      <c r="J7" s="26">
        <f t="shared" si="1"/>
        <v>1</v>
      </c>
      <c r="K7" s="343"/>
      <c r="L7" s="343"/>
      <c r="M7" s="32"/>
      <c r="N7" s="32"/>
    </row>
  </sheetData>
  <sheetProtection algorithmName="SHA-512" hashValue="+DRONpCSn+6AsWOGRqGe5tlvwTI2Az0vnj+sy7Ha2ksEn09MVvFNqwZo8/chxp1mi7hTvPrLwLYKmxbOj9FPPA==" saltValue="Op3zEyjlnxhNL4Zx/QICvg==" spinCount="100000" sheet="1" formatColumns="0" formatRows="0" insertColumns="0" insertRows="0" insertHyperlinks="0" sort="0" autoFilter="0" pivotTables="0"/>
  <autoFilter ref="A2:N7" xr:uid="{FA7079F6-CB49-47A8-A25A-3B781F9DA934}"/>
  <mergeCells count="8">
    <mergeCell ref="A3:A5"/>
    <mergeCell ref="A6:A7"/>
    <mergeCell ref="G1:N1"/>
    <mergeCell ref="K3:K5"/>
    <mergeCell ref="L3:L5"/>
    <mergeCell ref="K6:K7"/>
    <mergeCell ref="L6:L7"/>
    <mergeCell ref="A1:B1"/>
  </mergeCells>
  <conditionalFormatting sqref="G3:H7">
    <cfRule type="expression" dxfId="8" priority="1">
      <formula>AND(NA_Count&gt;3,COUNTIF($G3:$H3,"N/A")&gt;0)</formula>
    </cfRule>
  </conditionalFormatting>
  <dataValidations count="1">
    <dataValidation type="list" allowBlank="1" showInputMessage="1" showErrorMessage="1" sqref="G3:H7" xr:uid="{9824A4BF-8FEA-454F-801B-A14F0D31D146}">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B568530-1052-41CD-8FD1-10429C93800A}">
          <x14:formula1>
            <xm:f>Sheet1!$C$2:$C$3</xm:f>
          </x14:formula1>
          <xm:sqref>E3:E7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17AB91"/>
  </sheetPr>
  <dimension ref="A2:X40"/>
  <sheetViews>
    <sheetView showGridLines="0" zoomScaleNormal="100" workbookViewId="0">
      <selection activeCell="N10" sqref="N10"/>
    </sheetView>
  </sheetViews>
  <sheetFormatPr baseColWidth="10" defaultColWidth="8.83203125" defaultRowHeight="15" x14ac:dyDescent="0.2"/>
  <cols>
    <col min="1" max="1" width="15.83203125" customWidth="1"/>
    <col min="2" max="2" width="62.6640625" bestFit="1" customWidth="1"/>
    <col min="3" max="6" width="15.6640625" customWidth="1"/>
    <col min="12" max="12" width="14.6640625" customWidth="1"/>
    <col min="13" max="13" width="45.83203125" customWidth="1"/>
    <col min="14" max="14" width="11.6640625" customWidth="1"/>
    <col min="15" max="15" width="16.33203125" customWidth="1"/>
    <col min="16" max="17" width="16.6640625" customWidth="1"/>
    <col min="19" max="19" width="14.6640625" customWidth="1"/>
    <col min="20" max="20" width="55.6640625" customWidth="1"/>
    <col min="21" max="21" width="11.6640625" customWidth="1"/>
    <col min="22" max="22" width="16.33203125" customWidth="1"/>
    <col min="23" max="24" width="16.6640625" customWidth="1"/>
    <col min="26" max="26" width="14.6640625" customWidth="1"/>
    <col min="27" max="27" width="40.6640625" customWidth="1"/>
    <col min="29" max="29" width="11.6640625" customWidth="1"/>
    <col min="30" max="31" width="16.6640625" customWidth="1"/>
  </cols>
  <sheetData>
    <row r="2" spans="1:18" ht="15" customHeight="1" x14ac:dyDescent="0.2">
      <c r="B2" s="432" t="s">
        <v>295</v>
      </c>
      <c r="C2" s="433"/>
      <c r="D2" s="451" t="s">
        <v>296</v>
      </c>
      <c r="E2" s="478" t="s">
        <v>297</v>
      </c>
      <c r="F2" s="448" t="s">
        <v>298</v>
      </c>
      <c r="H2" s="442" t="s">
        <v>299</v>
      </c>
      <c r="I2" s="443"/>
      <c r="J2" s="443"/>
      <c r="K2" s="444"/>
      <c r="M2" s="420" t="s">
        <v>300</v>
      </c>
      <c r="O2" s="464" t="s">
        <v>301</v>
      </c>
      <c r="P2" s="464"/>
      <c r="R2" s="101"/>
    </row>
    <row r="3" spans="1:18" ht="14.5" customHeight="1" x14ac:dyDescent="0.2">
      <c r="B3" s="434"/>
      <c r="C3" s="435"/>
      <c r="D3" s="452"/>
      <c r="E3" s="479"/>
      <c r="F3" s="449"/>
      <c r="H3" s="445"/>
      <c r="I3" s="446"/>
      <c r="J3" s="446"/>
      <c r="K3" s="447"/>
      <c r="M3" s="421"/>
      <c r="O3" s="464"/>
      <c r="P3" s="464"/>
      <c r="R3" s="102"/>
    </row>
    <row r="4" spans="1:18" ht="16" customHeight="1" x14ac:dyDescent="0.2">
      <c r="B4" s="436"/>
      <c r="C4" s="437"/>
      <c r="D4" s="453"/>
      <c r="E4" s="480"/>
      <c r="F4" s="450"/>
      <c r="H4" s="472">
        <v>3</v>
      </c>
      <c r="I4" s="473"/>
      <c r="J4" s="473"/>
      <c r="K4" s="474"/>
      <c r="M4" s="440">
        <f>SUM(D5:D24)/COUNT(D5:D24)</f>
        <v>1</v>
      </c>
    </row>
    <row r="5" spans="1:18" ht="16" customHeight="1" x14ac:dyDescent="0.2">
      <c r="A5" s="422" t="s">
        <v>302</v>
      </c>
      <c r="B5" s="428" t="s">
        <v>303</v>
      </c>
      <c r="C5" s="429"/>
      <c r="D5" s="103">
        <f>AVERAGE(E5,F5)</f>
        <v>1</v>
      </c>
      <c r="E5" s="104">
        <f>BEHEREN!K3</f>
        <v>1</v>
      </c>
      <c r="F5" s="105">
        <f>BEHEREN!L3</f>
        <v>1</v>
      </c>
      <c r="H5" s="475"/>
      <c r="I5" s="476"/>
      <c r="J5" s="476"/>
      <c r="K5" s="477"/>
      <c r="M5" s="441"/>
    </row>
    <row r="6" spans="1:18" ht="16" customHeight="1" x14ac:dyDescent="0.2">
      <c r="A6" s="423"/>
      <c r="B6" s="430" t="s">
        <v>304</v>
      </c>
      <c r="C6" s="431"/>
      <c r="D6" s="106">
        <f>AVERAGE(E6,F6)</f>
        <v>1</v>
      </c>
      <c r="E6" s="107">
        <f>BEHEREN!K9</f>
        <v>1</v>
      </c>
      <c r="F6" s="108">
        <f>BEHEREN!L9</f>
        <v>1</v>
      </c>
      <c r="M6" s="109" t="s">
        <v>305</v>
      </c>
    </row>
    <row r="7" spans="1:18" ht="16" customHeight="1" x14ac:dyDescent="0.2">
      <c r="A7" s="423"/>
      <c r="B7" s="430" t="s">
        <v>306</v>
      </c>
      <c r="C7" s="431"/>
      <c r="D7" s="106">
        <f>AVERAGE(E7,F7)</f>
        <v>1</v>
      </c>
      <c r="E7" s="107">
        <f>BEHEREN!K15</f>
        <v>1</v>
      </c>
      <c r="F7" s="108">
        <f>BEHEREN!L15</f>
        <v>1</v>
      </c>
    </row>
    <row r="8" spans="1:18" ht="16" customHeight="1" x14ac:dyDescent="0.2">
      <c r="A8" s="423"/>
      <c r="B8" s="430" t="s">
        <v>307</v>
      </c>
      <c r="C8" s="431"/>
      <c r="D8" s="106">
        <f t="shared" ref="D8:D24" si="0">AVERAGE(E8,F8)</f>
        <v>1</v>
      </c>
      <c r="E8" s="107">
        <f>BEHEREN!K20</f>
        <v>1</v>
      </c>
      <c r="F8" s="108">
        <f>BEHEREN!L20</f>
        <v>1</v>
      </c>
      <c r="H8" s="110"/>
    </row>
    <row r="9" spans="1:18" ht="16" customHeight="1" x14ac:dyDescent="0.2">
      <c r="A9" s="424"/>
      <c r="B9" s="438" t="s">
        <v>308</v>
      </c>
      <c r="C9" s="439"/>
      <c r="D9" s="111">
        <f t="shared" si="0"/>
        <v>1</v>
      </c>
      <c r="E9" s="112">
        <f>BEHEREN!K22</f>
        <v>1</v>
      </c>
      <c r="F9" s="113">
        <f>BEHEREN!L22</f>
        <v>1</v>
      </c>
      <c r="M9" s="130" t="s">
        <v>309</v>
      </c>
      <c r="N9" s="102">
        <f>Introductie!Q4</f>
        <v>46107</v>
      </c>
      <c r="O9" s="131"/>
    </row>
    <row r="10" spans="1:18" ht="16" customHeight="1" x14ac:dyDescent="0.2">
      <c r="A10" s="425" t="s">
        <v>310</v>
      </c>
      <c r="B10" s="428" t="s">
        <v>311</v>
      </c>
      <c r="C10" s="429"/>
      <c r="D10" s="103">
        <f t="shared" si="0"/>
        <v>1</v>
      </c>
      <c r="E10" s="250">
        <f>IDENTIFICEREN!K3</f>
        <v>1</v>
      </c>
      <c r="F10" s="251">
        <f>IDENTIFICEREN!L3</f>
        <v>1</v>
      </c>
    </row>
    <row r="11" spans="1:18" ht="14.5" customHeight="1" x14ac:dyDescent="0.2">
      <c r="A11" s="426"/>
      <c r="B11" s="430" t="s">
        <v>312</v>
      </c>
      <c r="C11" s="431"/>
      <c r="D11" s="106">
        <f t="shared" si="0"/>
        <v>1</v>
      </c>
      <c r="E11" s="252">
        <f>IDENTIFICEREN!K22</f>
        <v>1</v>
      </c>
      <c r="F11" s="253">
        <f>IDENTIFICEREN!L22</f>
        <v>1</v>
      </c>
    </row>
    <row r="12" spans="1:18" x14ac:dyDescent="0.2">
      <c r="A12" s="427"/>
      <c r="B12" s="438" t="s">
        <v>313</v>
      </c>
      <c r="C12" s="439"/>
      <c r="D12" s="106">
        <f t="shared" si="0"/>
        <v>1</v>
      </c>
      <c r="E12" s="252">
        <f>IDENTIFICEREN!K33</f>
        <v>1</v>
      </c>
      <c r="F12" s="253">
        <f>IDENTIFICEREN!L33</f>
        <v>1</v>
      </c>
    </row>
    <row r="13" spans="1:18" ht="14.5" customHeight="1" x14ac:dyDescent="0.2">
      <c r="A13" s="454" t="s">
        <v>314</v>
      </c>
      <c r="B13" s="428" t="s">
        <v>315</v>
      </c>
      <c r="C13" s="429"/>
      <c r="D13" s="103">
        <f t="shared" si="0"/>
        <v>1</v>
      </c>
      <c r="E13" s="250">
        <f>BESCHERMEN!K3</f>
        <v>1</v>
      </c>
      <c r="F13" s="251">
        <f>BESCHERMEN!L3</f>
        <v>1</v>
      </c>
      <c r="M13" s="409" t="s">
        <v>52</v>
      </c>
      <c r="N13" s="410"/>
      <c r="O13" s="405">
        <f>Introductie!T21</f>
        <v>46107</v>
      </c>
      <c r="P13" s="406"/>
    </row>
    <row r="14" spans="1:18" ht="15" customHeight="1" x14ac:dyDescent="0.2">
      <c r="A14" s="455"/>
      <c r="B14" s="430" t="s">
        <v>316</v>
      </c>
      <c r="C14" s="431"/>
      <c r="D14" s="106">
        <f t="shared" si="0"/>
        <v>1</v>
      </c>
      <c r="E14" s="252">
        <f>BESCHERMEN!K18</f>
        <v>1</v>
      </c>
      <c r="F14" s="253">
        <f>BESCHERMEN!L18</f>
        <v>1</v>
      </c>
      <c r="M14" s="411"/>
      <c r="N14" s="412"/>
      <c r="O14" s="407"/>
      <c r="P14" s="408"/>
    </row>
    <row r="15" spans="1:18" ht="14.5" customHeight="1" x14ac:dyDescent="0.2">
      <c r="A15" s="455"/>
      <c r="B15" s="470" t="s">
        <v>317</v>
      </c>
      <c r="C15" s="471"/>
      <c r="D15" s="106">
        <f t="shared" si="0"/>
        <v>1</v>
      </c>
      <c r="E15" s="252">
        <f>BESCHERMEN!K24</f>
        <v>1</v>
      </c>
      <c r="F15" s="253">
        <f>BESCHERMEN!L24</f>
        <v>1</v>
      </c>
    </row>
    <row r="16" spans="1:18" ht="14.5" customHeight="1" x14ac:dyDescent="0.2">
      <c r="A16" s="455"/>
      <c r="B16" s="430" t="s">
        <v>318</v>
      </c>
      <c r="C16" s="431"/>
      <c r="D16" s="106">
        <f t="shared" si="0"/>
        <v>1</v>
      </c>
      <c r="E16" s="252">
        <f>BESCHERMEN!K31</f>
        <v>1</v>
      </c>
      <c r="F16" s="253">
        <f>BESCHERMEN!L31</f>
        <v>1</v>
      </c>
    </row>
    <row r="17" spans="1:24" x14ac:dyDescent="0.2">
      <c r="A17" s="456"/>
      <c r="B17" s="467" t="s">
        <v>319</v>
      </c>
      <c r="C17" s="439"/>
      <c r="D17" s="106">
        <f t="shared" si="0"/>
        <v>1</v>
      </c>
      <c r="E17" s="252">
        <f>BESCHERMEN!K41</f>
        <v>1</v>
      </c>
      <c r="F17" s="253">
        <f>BESCHERMEN!L41</f>
        <v>1</v>
      </c>
    </row>
    <row r="18" spans="1:24" ht="14.5" customHeight="1" x14ac:dyDescent="0.2">
      <c r="A18" s="457" t="s">
        <v>320</v>
      </c>
      <c r="B18" s="428" t="s">
        <v>321</v>
      </c>
      <c r="C18" s="429"/>
      <c r="D18" s="103">
        <f t="shared" si="0"/>
        <v>1</v>
      </c>
      <c r="E18" s="250">
        <f>DETECTEREN!K3</f>
        <v>1</v>
      </c>
      <c r="F18" s="251">
        <f>DETECTEREN!L3</f>
        <v>1</v>
      </c>
    </row>
    <row r="19" spans="1:24" x14ac:dyDescent="0.2">
      <c r="A19" s="458"/>
      <c r="B19" s="438" t="s">
        <v>322</v>
      </c>
      <c r="C19" s="439"/>
      <c r="D19" s="106">
        <f t="shared" si="0"/>
        <v>1</v>
      </c>
      <c r="E19" s="252">
        <f>DETECTEREN!K12</f>
        <v>1</v>
      </c>
      <c r="F19" s="253">
        <f>DETECTEREN!L12</f>
        <v>1</v>
      </c>
    </row>
    <row r="20" spans="1:24" ht="14.5" customHeight="1" x14ac:dyDescent="0.2">
      <c r="A20" s="459" t="s">
        <v>323</v>
      </c>
      <c r="B20" s="468" t="s">
        <v>324</v>
      </c>
      <c r="C20" s="469"/>
      <c r="D20" s="103">
        <f t="shared" si="0"/>
        <v>1</v>
      </c>
      <c r="E20" s="250">
        <f>REAGEREN!K3</f>
        <v>1</v>
      </c>
      <c r="F20" s="251">
        <f>REAGEREN!L3</f>
        <v>1</v>
      </c>
    </row>
    <row r="21" spans="1:24" ht="14.5" customHeight="1" x14ac:dyDescent="0.2">
      <c r="A21" s="460"/>
      <c r="B21" s="430" t="s">
        <v>325</v>
      </c>
      <c r="C21" s="431"/>
      <c r="D21" s="106">
        <f t="shared" si="0"/>
        <v>1</v>
      </c>
      <c r="E21" s="252">
        <f>REAGEREN!K8</f>
        <v>1</v>
      </c>
      <c r="F21" s="253">
        <f>REAGEREN!L8</f>
        <v>1</v>
      </c>
    </row>
    <row r="22" spans="1:24" x14ac:dyDescent="0.2">
      <c r="A22" s="461"/>
      <c r="B22" s="465" t="s">
        <v>326</v>
      </c>
      <c r="C22" s="466"/>
      <c r="D22" s="106">
        <f t="shared" si="0"/>
        <v>1</v>
      </c>
      <c r="E22" s="252">
        <f>REAGEREN!K10</f>
        <v>1</v>
      </c>
      <c r="F22" s="253">
        <f>REAGEREN!L10</f>
        <v>1</v>
      </c>
    </row>
    <row r="23" spans="1:24" ht="14.5" customHeight="1" x14ac:dyDescent="0.2">
      <c r="A23" s="462" t="s">
        <v>327</v>
      </c>
      <c r="B23" s="428" t="s">
        <v>328</v>
      </c>
      <c r="C23" s="429"/>
      <c r="D23" s="103">
        <f t="shared" si="0"/>
        <v>1</v>
      </c>
      <c r="E23" s="250">
        <f>HERSTELLEN!K3</f>
        <v>1</v>
      </c>
      <c r="F23" s="251">
        <f>HERSTELLEN!L3</f>
        <v>1</v>
      </c>
    </row>
    <row r="24" spans="1:24" x14ac:dyDescent="0.2">
      <c r="A24" s="463"/>
      <c r="B24" s="438" t="s">
        <v>329</v>
      </c>
      <c r="C24" s="439"/>
      <c r="D24" s="114">
        <f t="shared" si="0"/>
        <v>1</v>
      </c>
      <c r="E24" s="254">
        <f>HERSTELLEN!K6</f>
        <v>1</v>
      </c>
      <c r="F24" s="255">
        <f>HERSTELLEN!L6</f>
        <v>1</v>
      </c>
    </row>
    <row r="26" spans="1:24" x14ac:dyDescent="0.2">
      <c r="F26" s="115"/>
      <c r="L26" s="417" t="s">
        <v>330</v>
      </c>
      <c r="M26" s="418"/>
      <c r="N26" s="418"/>
      <c r="O26" s="418"/>
      <c r="P26" s="418"/>
      <c r="Q26" s="419"/>
      <c r="S26" s="417" t="s">
        <v>330</v>
      </c>
      <c r="T26" s="418"/>
      <c r="U26" s="418"/>
      <c r="V26" s="418"/>
      <c r="W26" s="418"/>
      <c r="X26" s="419"/>
    </row>
    <row r="27" spans="1:24" ht="48" customHeight="1" x14ac:dyDescent="0.2">
      <c r="L27" s="413" t="s">
        <v>59</v>
      </c>
      <c r="M27" s="414"/>
      <c r="N27" s="116" t="s">
        <v>331</v>
      </c>
      <c r="O27" s="117" t="s">
        <v>332</v>
      </c>
      <c r="P27" s="118" t="s">
        <v>333</v>
      </c>
      <c r="Q27" s="119" t="s">
        <v>334</v>
      </c>
      <c r="S27" s="415" t="s">
        <v>59</v>
      </c>
      <c r="T27" s="416"/>
      <c r="U27" s="150" t="s">
        <v>331</v>
      </c>
      <c r="V27" s="151" t="s">
        <v>332</v>
      </c>
      <c r="W27" s="149" t="s">
        <v>335</v>
      </c>
      <c r="X27" s="152" t="s">
        <v>336</v>
      </c>
    </row>
    <row r="28" spans="1:24" ht="118.5" customHeight="1" x14ac:dyDescent="0.2">
      <c r="L28" s="120" t="s">
        <v>337</v>
      </c>
      <c r="M28" s="121" t="s">
        <v>338</v>
      </c>
      <c r="N28" s="122">
        <v>3</v>
      </c>
      <c r="O28" s="103">
        <f>AVERAGE(P28,Q28)</f>
        <v>1</v>
      </c>
      <c r="P28" s="104">
        <f>IDENTIFICEREN!G15</f>
        <v>1</v>
      </c>
      <c r="Q28" s="105">
        <f>IDENTIFICEREN!H15</f>
        <v>1</v>
      </c>
      <c r="S28" s="153" t="s">
        <v>339</v>
      </c>
      <c r="T28" s="243" t="s">
        <v>340</v>
      </c>
      <c r="U28" s="154">
        <v>3</v>
      </c>
      <c r="V28" s="103">
        <f>AVERAGE(W28,X28)</f>
        <v>1</v>
      </c>
      <c r="W28" s="104">
        <f>BEHEREN!G15</f>
        <v>1</v>
      </c>
      <c r="X28" s="105">
        <f>BEHEREN!J15</f>
        <v>1</v>
      </c>
    </row>
    <row r="29" spans="1:24" ht="118.5" customHeight="1" x14ac:dyDescent="0.2">
      <c r="L29" s="123" t="s">
        <v>341</v>
      </c>
      <c r="M29" s="121" t="s">
        <v>342</v>
      </c>
      <c r="N29" s="124">
        <v>3</v>
      </c>
      <c r="O29" s="106">
        <f t="shared" ref="O29:O40" si="1">AVERAGE(P29,Q29)</f>
        <v>1</v>
      </c>
      <c r="P29" s="107">
        <f>BESCHERMEN!G3</f>
        <v>1</v>
      </c>
      <c r="Q29" s="108">
        <f>BESCHERMEN!H3</f>
        <v>1</v>
      </c>
      <c r="S29" s="155" t="s">
        <v>343</v>
      </c>
      <c r="T29" s="243" t="s">
        <v>344</v>
      </c>
      <c r="U29" s="156">
        <v>3</v>
      </c>
      <c r="V29" s="106">
        <f t="shared" ref="V29:V33" si="2">AVERAGE(W29,X29)</f>
        <v>1</v>
      </c>
      <c r="W29" s="107">
        <f>IDENTIFICEREN!G32</f>
        <v>1</v>
      </c>
      <c r="X29" s="108">
        <f>IDENTIFICEREN!J32</f>
        <v>1</v>
      </c>
    </row>
    <row r="30" spans="1:24" ht="118.5" customHeight="1" x14ac:dyDescent="0.2">
      <c r="L30" s="123" t="s">
        <v>345</v>
      </c>
      <c r="M30" s="125" t="s">
        <v>346</v>
      </c>
      <c r="N30" s="124">
        <v>3</v>
      </c>
      <c r="O30" s="106">
        <f t="shared" si="1"/>
        <v>1</v>
      </c>
      <c r="P30" s="107">
        <f>BESCHERMEN!G7</f>
        <v>1</v>
      </c>
      <c r="Q30" s="108">
        <f>BESCHERMEN!H7</f>
        <v>1</v>
      </c>
      <c r="S30" s="155" t="s">
        <v>347</v>
      </c>
      <c r="T30" s="243" t="s">
        <v>348</v>
      </c>
      <c r="U30" s="156">
        <v>3</v>
      </c>
      <c r="V30" s="106">
        <f t="shared" si="2"/>
        <v>1</v>
      </c>
      <c r="W30" s="107">
        <f>BESCHERMEN!G8</f>
        <v>1</v>
      </c>
      <c r="X30" s="108">
        <f>BESCHERMEN!H8</f>
        <v>1</v>
      </c>
    </row>
    <row r="31" spans="1:24" ht="118.5" customHeight="1" x14ac:dyDescent="0.2">
      <c r="L31" s="123" t="s">
        <v>349</v>
      </c>
      <c r="M31" s="125" t="s">
        <v>350</v>
      </c>
      <c r="N31" s="124">
        <v>3</v>
      </c>
      <c r="O31" s="106">
        <f t="shared" si="1"/>
        <v>1</v>
      </c>
      <c r="P31" s="107">
        <f>BESCHERMEN!G9</f>
        <v>1</v>
      </c>
      <c r="Q31" s="108">
        <f>BESCHERMEN!H9</f>
        <v>1</v>
      </c>
      <c r="S31" s="155" t="s">
        <v>351</v>
      </c>
      <c r="T31" s="243" t="s">
        <v>352</v>
      </c>
      <c r="U31" s="156">
        <v>3</v>
      </c>
      <c r="V31" s="106">
        <f t="shared" si="2"/>
        <v>1</v>
      </c>
      <c r="W31" s="107">
        <f>BESCHERMEN!G31</f>
        <v>1</v>
      </c>
      <c r="X31" s="108">
        <f>BESCHERMEN!H31</f>
        <v>1</v>
      </c>
    </row>
    <row r="32" spans="1:24" ht="118.5" customHeight="1" x14ac:dyDescent="0.2">
      <c r="L32" s="123" t="s">
        <v>353</v>
      </c>
      <c r="M32" s="125" t="s">
        <v>354</v>
      </c>
      <c r="N32" s="124">
        <v>3</v>
      </c>
      <c r="O32" s="106">
        <f t="shared" si="1"/>
        <v>1</v>
      </c>
      <c r="P32" s="107">
        <f>BESCHERMEN!G10</f>
        <v>1</v>
      </c>
      <c r="Q32" s="108">
        <f>BESCHERMEN!H10</f>
        <v>1</v>
      </c>
      <c r="S32" s="155" t="s">
        <v>355</v>
      </c>
      <c r="T32" s="243" t="s">
        <v>356</v>
      </c>
      <c r="U32" s="156">
        <v>3</v>
      </c>
      <c r="V32" s="106">
        <f t="shared" si="2"/>
        <v>1</v>
      </c>
      <c r="W32" s="107">
        <f>BESCHERMEN!G43</f>
        <v>1</v>
      </c>
      <c r="X32" s="108">
        <f>BESCHERMEN!H43</f>
        <v>1</v>
      </c>
    </row>
    <row r="33" spans="12:24" ht="118.5" customHeight="1" x14ac:dyDescent="0.2">
      <c r="L33" s="123" t="s">
        <v>357</v>
      </c>
      <c r="M33" s="125" t="s">
        <v>358</v>
      </c>
      <c r="N33" s="124">
        <v>3</v>
      </c>
      <c r="O33" s="106">
        <f t="shared" si="1"/>
        <v>1</v>
      </c>
      <c r="P33" s="107">
        <f>BESCHERMEN!G11</f>
        <v>1</v>
      </c>
      <c r="Q33" s="108">
        <f>BESCHERMEN!H11</f>
        <v>1</v>
      </c>
      <c r="S33" s="155" t="s">
        <v>359</v>
      </c>
      <c r="T33" s="243" t="s">
        <v>360</v>
      </c>
      <c r="U33" s="156">
        <v>3</v>
      </c>
      <c r="V33" s="106">
        <f t="shared" si="2"/>
        <v>1</v>
      </c>
      <c r="W33" s="107">
        <f>BESCHERMEN!G44</f>
        <v>1</v>
      </c>
      <c r="X33" s="108">
        <f>BESCHERMEN!H44</f>
        <v>1</v>
      </c>
    </row>
    <row r="34" spans="12:24" ht="118.5" customHeight="1" x14ac:dyDescent="0.2">
      <c r="L34" s="123" t="s">
        <v>361</v>
      </c>
      <c r="M34" s="125" t="s">
        <v>362</v>
      </c>
      <c r="N34" s="124">
        <v>3</v>
      </c>
      <c r="O34" s="106">
        <f t="shared" ref="O34:O39" si="3">AVERAGE(P34,Q34)</f>
        <v>1</v>
      </c>
      <c r="P34" s="107">
        <f>BESCHERMEN!G12</f>
        <v>1</v>
      </c>
      <c r="Q34" s="108">
        <f>BESCHERMEN!H12</f>
        <v>1</v>
      </c>
      <c r="S34" s="155" t="s">
        <v>363</v>
      </c>
      <c r="T34" s="243" t="s">
        <v>364</v>
      </c>
      <c r="U34" s="156">
        <v>3</v>
      </c>
      <c r="V34" s="106">
        <f>AVERAGE(W34,X34)</f>
        <v>1</v>
      </c>
      <c r="W34" s="107">
        <f>DETECTEREN!G5</f>
        <v>1</v>
      </c>
      <c r="X34" s="108">
        <f>DETECTEREN!H5</f>
        <v>1</v>
      </c>
    </row>
    <row r="35" spans="12:24" ht="118.5" customHeight="1" x14ac:dyDescent="0.2">
      <c r="L35" s="123" t="s">
        <v>365</v>
      </c>
      <c r="M35" s="125" t="s">
        <v>366</v>
      </c>
      <c r="N35" s="124">
        <v>3</v>
      </c>
      <c r="O35" s="106">
        <f t="shared" si="3"/>
        <v>1</v>
      </c>
      <c r="P35" s="107">
        <f>BESCHERMEN!G28</f>
        <v>1</v>
      </c>
      <c r="Q35" s="108">
        <f>BESCHERMEN!H28</f>
        <v>1</v>
      </c>
      <c r="S35" s="155" t="s">
        <v>367</v>
      </c>
      <c r="T35" s="243" t="s">
        <v>368</v>
      </c>
      <c r="U35" s="156">
        <v>3</v>
      </c>
      <c r="V35" s="106">
        <f>AVERAGE(W35,X35)</f>
        <v>1</v>
      </c>
      <c r="W35" s="107">
        <f>REAGEREN!G9</f>
        <v>1</v>
      </c>
      <c r="X35" s="108">
        <f>REAGEREN!H9</f>
        <v>1</v>
      </c>
    </row>
    <row r="36" spans="12:24" ht="118.5" customHeight="1" x14ac:dyDescent="0.2">
      <c r="L36" s="123" t="s">
        <v>369</v>
      </c>
      <c r="M36" s="125" t="s">
        <v>370</v>
      </c>
      <c r="N36" s="124">
        <v>3</v>
      </c>
      <c r="O36" s="106">
        <f t="shared" si="3"/>
        <v>1</v>
      </c>
      <c r="P36" s="107">
        <f>BESCHERMEN!G34</f>
        <v>1</v>
      </c>
      <c r="Q36" s="108">
        <f>BESCHERMEN!H34</f>
        <v>1</v>
      </c>
      <c r="S36" s="157" t="s">
        <v>371</v>
      </c>
      <c r="T36" s="243" t="s">
        <v>372</v>
      </c>
      <c r="U36" s="158">
        <v>3</v>
      </c>
      <c r="V36" s="114">
        <f>AVERAGE(W36,X36)</f>
        <v>1</v>
      </c>
      <c r="W36" s="112">
        <f>REAGEREN!G11</f>
        <v>1</v>
      </c>
      <c r="X36" s="113">
        <f>REAGEREN!H11</f>
        <v>1</v>
      </c>
    </row>
    <row r="37" spans="12:24" ht="118.5" customHeight="1" x14ac:dyDescent="0.2">
      <c r="L37" s="123" t="s">
        <v>373</v>
      </c>
      <c r="M37" s="125" t="s">
        <v>374</v>
      </c>
      <c r="N37" s="124">
        <v>3</v>
      </c>
      <c r="O37" s="106">
        <f t="shared" si="3"/>
        <v>1</v>
      </c>
      <c r="P37" s="107">
        <f>BESCHERMEN!G41</f>
        <v>1</v>
      </c>
      <c r="Q37" s="108">
        <f>BESCHERMEN!H41</f>
        <v>1</v>
      </c>
    </row>
    <row r="38" spans="12:24" ht="118.5" customHeight="1" x14ac:dyDescent="0.2">
      <c r="L38" s="123" t="s">
        <v>375</v>
      </c>
      <c r="M38" s="126" t="s">
        <v>376</v>
      </c>
      <c r="N38" s="124">
        <v>3</v>
      </c>
      <c r="O38" s="106">
        <f t="shared" si="3"/>
        <v>1</v>
      </c>
      <c r="P38" s="107">
        <f>BESCHERMEN!G42</f>
        <v>1</v>
      </c>
      <c r="Q38" s="108">
        <f>BESCHERMEN!H42</f>
        <v>1</v>
      </c>
    </row>
    <row r="39" spans="12:24" ht="118.5" customHeight="1" x14ac:dyDescent="0.2">
      <c r="L39" s="123" t="s">
        <v>377</v>
      </c>
      <c r="M39" s="125" t="s">
        <v>378</v>
      </c>
      <c r="N39" s="124">
        <v>3</v>
      </c>
      <c r="O39" s="106">
        <f t="shared" si="3"/>
        <v>1</v>
      </c>
      <c r="P39" s="107">
        <f>DETECTEREN!G4</f>
        <v>1</v>
      </c>
      <c r="Q39" s="108">
        <f>DETECTEREN!H4</f>
        <v>1</v>
      </c>
    </row>
    <row r="40" spans="12:24" ht="118.5" customHeight="1" x14ac:dyDescent="0.2">
      <c r="L40" s="127" t="s">
        <v>379</v>
      </c>
      <c r="M40" s="128" t="s">
        <v>380</v>
      </c>
      <c r="N40" s="129">
        <v>3</v>
      </c>
      <c r="O40" s="114">
        <f t="shared" si="1"/>
        <v>1</v>
      </c>
      <c r="P40" s="112">
        <f>DETECTEREN!G13</f>
        <v>1</v>
      </c>
      <c r="Q40" s="113">
        <f>DETECTEREN!H13</f>
        <v>1</v>
      </c>
    </row>
  </sheetData>
  <sheetProtection algorithmName="SHA-512" hashValue="0Bsgsv4xkFm/l6JR2r9WBKQHQBBhiyHpI+UuBa58PqN28OBXT2/FlDS+R6iXMQBwb53jIzzBLXSZ8gK1pQVsYw==" saltValue="Oi3V5EafqyABq4qWmIyUQg==" spinCount="100000" sheet="1" objects="1" scenarios="1"/>
  <mergeCells count="41">
    <mergeCell ref="O2:P3"/>
    <mergeCell ref="B22:C22"/>
    <mergeCell ref="B23:C23"/>
    <mergeCell ref="B17:C17"/>
    <mergeCell ref="B18:C18"/>
    <mergeCell ref="B19:C19"/>
    <mergeCell ref="B20:C20"/>
    <mergeCell ref="B13:C13"/>
    <mergeCell ref="B14:C14"/>
    <mergeCell ref="B15:C15"/>
    <mergeCell ref="B16:C16"/>
    <mergeCell ref="B21:C21"/>
    <mergeCell ref="B8:C8"/>
    <mergeCell ref="B9:C9"/>
    <mergeCell ref="H4:K5"/>
    <mergeCell ref="E2:E4"/>
    <mergeCell ref="A13:A17"/>
    <mergeCell ref="A18:A19"/>
    <mergeCell ref="A20:A22"/>
    <mergeCell ref="A23:A24"/>
    <mergeCell ref="B24:C24"/>
    <mergeCell ref="M2:M3"/>
    <mergeCell ref="A5:A9"/>
    <mergeCell ref="A10:A12"/>
    <mergeCell ref="B5:C5"/>
    <mergeCell ref="B6:C6"/>
    <mergeCell ref="B7:C7"/>
    <mergeCell ref="B2:C4"/>
    <mergeCell ref="B11:C11"/>
    <mergeCell ref="B12:C12"/>
    <mergeCell ref="M4:M5"/>
    <mergeCell ref="B10:C10"/>
    <mergeCell ref="H2:K3"/>
    <mergeCell ref="F2:F4"/>
    <mergeCell ref="D2:D4"/>
    <mergeCell ref="O13:P14"/>
    <mergeCell ref="M13:N14"/>
    <mergeCell ref="L27:M27"/>
    <mergeCell ref="S27:T27"/>
    <mergeCell ref="S26:X26"/>
    <mergeCell ref="L26:Q26"/>
  </mergeCells>
  <conditionalFormatting sqref="F26">
    <cfRule type="expression" dxfId="7" priority="537">
      <formula>E26&lt;C26</formula>
    </cfRule>
    <cfRule type="expression" dxfId="6" priority="538">
      <formula>F26&gt;E26</formula>
    </cfRule>
  </conditionalFormatting>
  <conditionalFormatting sqref="M4">
    <cfRule type="cellIs" dxfId="5" priority="539" operator="greaterThanOrEqual">
      <formula>$H$4</formula>
    </cfRule>
    <cfRule type="expression" dxfId="4" priority="540">
      <formula>M4&lt;H4</formula>
    </cfRule>
  </conditionalFormatting>
  <conditionalFormatting sqref="O28:Q40">
    <cfRule type="cellIs" dxfId="3" priority="11" operator="lessThan">
      <formula>$N$28</formula>
    </cfRule>
    <cfRule type="cellIs" dxfId="2" priority="12" operator="greaterThanOrEqual">
      <formula>$N$28</formula>
    </cfRule>
  </conditionalFormatting>
  <conditionalFormatting sqref="V28:X36">
    <cfRule type="cellIs" dxfId="1" priority="9" operator="lessThan">
      <formula>$U$28</formula>
    </cfRule>
    <cfRule type="cellIs" dxfId="0" priority="10" operator="greaterThanOrEqual">
      <formula>$U$28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8" ma:contentTypeDescription="Een nieuw document maken." ma:contentTypeScope="" ma:versionID="fa9a135dd126b2c95e14678cbfde27bb">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9a868fca1a7c25705dee3adaec32152c"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element ref="ns2:f3653aaac70c422b8ee5cbabce0c344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ppen van het geïntegreerd beleid voor naleving" ma:hidden="true" ma:internalName="_ip_UnifiedCompliancePolicyProperties">
      <xsd:simpleType>
        <xsd:restriction base="dms:Note"/>
      </xsd:simpleType>
    </xsd:element>
    <xsd:element name="_ip_UnifiedCompliancePolicyUIAction" ma:index="1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element name="f3653aaac70c422b8ee5cbabce0c344b" ma:index="25" nillable="true" ma:taxonomy="true" ma:internalName="f3653aaac70c422b8ee5cbabce0c344b" ma:taxonomyFieldName="test" ma:displayName="test" ma:default="" ma:fieldId="{f3653aaa-c70c-422b-8ee5-cbabce0c344b}"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Value>4406</Value>
    </TaxCatchAll>
    <geaa57b4e7aa40c2a67da17716e31ca5 xmlns="48df5784-83fe-46ae-8d25-fce6a602c372">
      <Terms xmlns="http://schemas.microsoft.com/office/infopath/2007/PartnerControls">
        <TermInfo xmlns="http://schemas.microsoft.com/office/infopath/2007/PartnerControls">
          <TermName xmlns="http://schemas.microsoft.com/office/infopath/2007/PartnerControls">02. CyFun_tools＆mappings</TermName>
          <TermId xmlns="http://schemas.microsoft.com/office/infopath/2007/PartnerControls">9665f90d-c8b4-49df-ab97-88e9405ed8f1</TermId>
        </TermInfo>
      </Terms>
    </geaa57b4e7aa40c2a67da17716e31ca5>
    <f3653aaac70c422b8ee5cbabce0c344b xmlns="48df5784-83fe-46ae-8d25-fce6a602c372">
      <Terms xmlns="http://schemas.microsoft.com/office/infopath/2007/PartnerControls"/>
    </f3653aaac70c422b8ee5cbabce0c344b>
  </documentManagement>
</p:properties>
</file>

<file path=customXml/itemProps1.xml><?xml version="1.0" encoding="utf-8"?>
<ds:datastoreItem xmlns:ds="http://schemas.openxmlformats.org/officeDocument/2006/customXml" ds:itemID="{CBB9CC52-E606-43EB-B61E-EB4C05AC08D8}">
  <ds:schemaRefs>
    <ds:schemaRef ds:uri="http://schemas.microsoft.com/sharepoint/v3/contenttype/forms"/>
  </ds:schemaRefs>
</ds:datastoreItem>
</file>

<file path=customXml/itemProps2.xml><?xml version="1.0" encoding="utf-8"?>
<ds:datastoreItem xmlns:ds="http://schemas.openxmlformats.org/officeDocument/2006/customXml" ds:itemID="{BFCDF711-FBDD-4D51-910E-55FD0AF03DC7}"/>
</file>

<file path=customXml/itemProps3.xml><?xml version="1.0" encoding="utf-8"?>
<ds:datastoreItem xmlns:ds="http://schemas.openxmlformats.org/officeDocument/2006/customXml" ds:itemID="{2978BD1E-B430-4FEC-B305-B14994770E83}">
  <ds:schemaRefs>
    <ds:schemaRef ds:uri="http://schemas.microsoft.com/office/2006/metadata/properties"/>
    <ds:schemaRef ds:uri="http://schemas.microsoft.com/office/infopath/2007/PartnerControls"/>
    <ds:schemaRef ds:uri="http://schemas.microsoft.com/sharepoint/v3"/>
    <ds:schemaRef ds:uri="48df5784-83fe-46ae-8d25-fce6a602c372"/>
    <ds:schemaRef ds:uri="47805d3a-bfbe-4b73-865a-b7a6cd9a0ff7"/>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11</vt:i4>
      </vt:variant>
    </vt:vector>
  </HeadingPairs>
  <TitlesOfParts>
    <vt:vector size="11" baseType="lpstr">
      <vt:lpstr>Introductie</vt:lpstr>
      <vt:lpstr>Maturiteitsniveaus</vt:lpstr>
      <vt:lpstr>BEHEREN</vt:lpstr>
      <vt:lpstr>IDENTIFICEREN</vt:lpstr>
      <vt:lpstr>BESCHERMEN</vt:lpstr>
      <vt:lpstr>DETECTEREN</vt:lpstr>
      <vt:lpstr>REAGEREN</vt:lpstr>
      <vt:lpstr>HERSTELLEN</vt:lpstr>
      <vt:lpstr>IMPORTANT Samenvatting</vt:lpstr>
      <vt:lpstr>Sheet1</vt:lpstr>
      <vt:lpstr>Referenties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
  <cp:revision/>
  <dcterms:created xsi:type="dcterms:W3CDTF">2019-01-25T14:53:12Z</dcterms:created>
  <dcterms:modified xsi:type="dcterms:W3CDTF">2026-03-26T12:54:09Z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4406;#02. CyFun_tools＆mappings|9665f90d-c8b4-49df-ab97-88e9405ed8f1</vt:lpwstr>
  </property>
  <property fmtid="{D5CDD505-2E9C-101B-9397-08002B2CF9AE}" pid="5" name="test">
    <vt:lpwstr/>
  </property>
</Properties>
</file>