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filterPrivacy="1"/>
  <xr:revisionPtr revIDLastSave="88" documentId="13_ncr:1_{AEE15FB0-182F-420F-A272-3D6F8E2AE568}" xr6:coauthVersionLast="47" xr6:coauthVersionMax="47" xr10:uidLastSave="{EED75AF9-862D-4014-865A-849652939B32}"/>
  <bookViews>
    <workbookView xWindow="28680" yWindow="-120" windowWidth="38640" windowHeight="21120" tabRatio="720" firstSheet="4" activeTab="7" xr2:uid="{00000000-000D-0000-FFFF-FFFF00000000}"/>
  </bookViews>
  <sheets>
    <sheet name="Introduction" sheetId="4" r:id="rId1"/>
    <sheet name="Maturity Levels" sheetId="3" r:id="rId2"/>
    <sheet name="GOVERN" sheetId="16" r:id="rId3"/>
    <sheet name="IDENTIFY" sheetId="20" r:id="rId4"/>
    <sheet name="PROTECT" sheetId="25" r:id="rId5"/>
    <sheet name="DETECT" sheetId="26" r:id="rId6"/>
    <sheet name="RESPOND" sheetId="27" r:id="rId7"/>
    <sheet name="RECOVER" sheetId="28" r:id="rId8"/>
    <sheet name="ESSENTIAL Summary" sheetId="17" r:id="rId9"/>
    <sheet name="Sheet1" sheetId="12" state="hidden" r:id="rId10"/>
    <sheet name="References" sheetId="5" r:id="rId11"/>
  </sheets>
  <definedNames>
    <definedName name="_xlnm._FilterDatabase" localSheetId="5" hidden="1">DETECT!$A$2:$N$24</definedName>
    <definedName name="_xlnm._FilterDatabase" localSheetId="2" hidden="1">GOVERN!$A$2:$N$42</definedName>
    <definedName name="_xlnm._FilterDatabase" localSheetId="3" hidden="1">IDENTIFY!$A$2:$N$57</definedName>
    <definedName name="_xlnm._FilterDatabase" localSheetId="4" hidden="1">PROTECT!$A$2:$N$81</definedName>
    <definedName name="_xlnm._FilterDatabase" localSheetId="7" hidden="1">RECOVER!$A$2:$N$10</definedName>
    <definedName name="_xlnm._FilterDatabase" localSheetId="6" hidden="1">RESPOND!$A$2:$N$16</definedName>
    <definedName name="NA_Count">SUMPRODUCT(--((GOVERN!$G$3:$G$1000="N/A")+(GOVERN!$H$3:$H$1000="N/A")&gt;0))+SUMPRODUCT(--((IDENTIFY!$G$3:$G$1000="N/A")+(IDENTIFY!$H$3:$H$1000="N/A")&gt;0))+SUMPRODUCT(--((PROTECT!$G$3:$G$1000="N/A")+(PROTECT!$H$3:$H$1000="N/A")&gt;0))+SUMPRODUCT(--((DETECT!$G$3:$G$1000="N/A")+(DETECT!$H$3:$H$1000="N/A")&gt;0))+SUMPRODUCT(--((RESPOND!$G$3:$G$1000="N/A")+(RESPOND!$H$3:$H$1000="N/A")&gt;0))+SUMPRODUCT(--((RECOVER!$G$3:$G$1000="N/A")+(RECOVER!$H$3:$H$1000="N/A")&gt;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7" l="1"/>
  <c r="C1" i="28"/>
  <c r="C1" i="27"/>
  <c r="C1" i="26"/>
  <c r="C1" i="25"/>
  <c r="C1" i="20"/>
  <c r="C1" i="16"/>
  <c r="J4" i="28"/>
  <c r="J5" i="28"/>
  <c r="J6" i="28"/>
  <c r="J7" i="28"/>
  <c r="J8" i="28"/>
  <c r="J9" i="28"/>
  <c r="J10" i="28"/>
  <c r="I4" i="28"/>
  <c r="I5" i="28"/>
  <c r="I6" i="28"/>
  <c r="I7" i="28"/>
  <c r="I8" i="28"/>
  <c r="I9" i="28"/>
  <c r="I10" i="28"/>
  <c r="J3" i="28"/>
  <c r="I3" i="28"/>
  <c r="J15" i="27"/>
  <c r="I15" i="27"/>
  <c r="J13" i="27"/>
  <c r="I13" i="27"/>
  <c r="J12" i="27"/>
  <c r="J8" i="27"/>
  <c r="J9" i="27"/>
  <c r="J10" i="27"/>
  <c r="J11" i="27"/>
  <c r="I8" i="27"/>
  <c r="I9" i="27"/>
  <c r="I10" i="27"/>
  <c r="I11" i="27"/>
  <c r="I12" i="27"/>
  <c r="J7" i="27"/>
  <c r="I7" i="27"/>
  <c r="J5" i="27"/>
  <c r="I5" i="27"/>
  <c r="J3" i="27"/>
  <c r="I3" i="27"/>
  <c r="K3" i="27" s="1"/>
  <c r="J23" i="26"/>
  <c r="J24" i="26"/>
  <c r="I23" i="26"/>
  <c r="I24" i="26"/>
  <c r="J22" i="26"/>
  <c r="I22" i="26"/>
  <c r="J19" i="26"/>
  <c r="I19" i="26"/>
  <c r="J17" i="26"/>
  <c r="I17" i="26"/>
  <c r="J13" i="26"/>
  <c r="I13" i="26"/>
  <c r="J11" i="26"/>
  <c r="I11" i="26"/>
  <c r="J9" i="26"/>
  <c r="I9" i="26"/>
  <c r="J7" i="26"/>
  <c r="I7" i="26"/>
  <c r="J3" i="26"/>
  <c r="I3" i="26"/>
  <c r="J80" i="25"/>
  <c r="I80" i="25"/>
  <c r="J78" i="25"/>
  <c r="I78" i="25"/>
  <c r="J69" i="25"/>
  <c r="I69" i="25"/>
  <c r="J65" i="25"/>
  <c r="I65" i="25"/>
  <c r="J63" i="25"/>
  <c r="I63" i="25"/>
  <c r="J58" i="25"/>
  <c r="I58" i="25"/>
  <c r="J57" i="25"/>
  <c r="I57" i="25"/>
  <c r="J56" i="25"/>
  <c r="I56" i="25"/>
  <c r="J51" i="25"/>
  <c r="I51" i="25"/>
  <c r="J46" i="25"/>
  <c r="I46" i="25"/>
  <c r="J45" i="25"/>
  <c r="I45" i="25"/>
  <c r="J43" i="25"/>
  <c r="I43" i="25"/>
  <c r="J36" i="25"/>
  <c r="I36" i="25"/>
  <c r="J33" i="25"/>
  <c r="I33" i="25"/>
  <c r="J29" i="25"/>
  <c r="I29" i="25"/>
  <c r="J25" i="25"/>
  <c r="I25" i="25"/>
  <c r="J16" i="25"/>
  <c r="I16" i="25"/>
  <c r="J15" i="25"/>
  <c r="I15" i="25"/>
  <c r="J10" i="25"/>
  <c r="I10" i="25"/>
  <c r="J8" i="25"/>
  <c r="I8" i="25"/>
  <c r="J3" i="25"/>
  <c r="I3" i="25"/>
  <c r="J56" i="20"/>
  <c r="I56" i="20"/>
  <c r="J47" i="20"/>
  <c r="I47" i="20"/>
  <c r="J46" i="20"/>
  <c r="I46" i="20"/>
  <c r="J44" i="20"/>
  <c r="I44" i="20"/>
  <c r="J40" i="20"/>
  <c r="I40" i="20"/>
  <c r="J39" i="20"/>
  <c r="I39" i="20"/>
  <c r="J37" i="20"/>
  <c r="I37" i="20"/>
  <c r="J31" i="20"/>
  <c r="I31" i="20"/>
  <c r="J19" i="20"/>
  <c r="I19" i="20"/>
  <c r="J17" i="20"/>
  <c r="I17" i="20"/>
  <c r="J16" i="20"/>
  <c r="I16" i="20"/>
  <c r="J14" i="20"/>
  <c r="I14" i="20"/>
  <c r="J12" i="20"/>
  <c r="I12" i="20"/>
  <c r="J7" i="20"/>
  <c r="I7" i="20"/>
  <c r="I3" i="20"/>
  <c r="J3" i="20"/>
  <c r="J41" i="16"/>
  <c r="J42" i="16"/>
  <c r="I41" i="16"/>
  <c r="I42" i="16"/>
  <c r="J40" i="16"/>
  <c r="I40" i="16"/>
  <c r="J36" i="16"/>
  <c r="I36" i="16"/>
  <c r="J35" i="16"/>
  <c r="I35" i="16"/>
  <c r="J32" i="16"/>
  <c r="I32" i="16"/>
  <c r="J31" i="16"/>
  <c r="I31" i="16"/>
  <c r="J30" i="16"/>
  <c r="I30" i="16"/>
  <c r="J27" i="16"/>
  <c r="I27" i="16"/>
  <c r="J25" i="16"/>
  <c r="I25" i="16"/>
  <c r="J23" i="16"/>
  <c r="I23" i="16"/>
  <c r="J21" i="16"/>
  <c r="I21" i="16"/>
  <c r="J19" i="16"/>
  <c r="I19" i="16"/>
  <c r="J17" i="16"/>
  <c r="J18" i="16"/>
  <c r="I17" i="16"/>
  <c r="I18" i="16"/>
  <c r="J16" i="16"/>
  <c r="I16" i="16"/>
  <c r="J14" i="16"/>
  <c r="I14" i="16"/>
  <c r="J11" i="16"/>
  <c r="I11" i="16"/>
  <c r="J7" i="16"/>
  <c r="I7" i="16"/>
  <c r="J5" i="16"/>
  <c r="I5" i="16"/>
  <c r="J4" i="16"/>
  <c r="I4" i="16"/>
  <c r="J3" i="16"/>
  <c r="I3" i="16"/>
  <c r="K51" i="25"/>
  <c r="Q40" i="17"/>
  <c r="P40" i="17"/>
  <c r="Q39" i="17"/>
  <c r="P39" i="17"/>
  <c r="Q42" i="17"/>
  <c r="P42" i="17"/>
  <c r="Q41" i="17"/>
  <c r="P41" i="17"/>
  <c r="Q38" i="17"/>
  <c r="P38" i="17"/>
  <c r="Q37" i="17"/>
  <c r="P37" i="17"/>
  <c r="Q36" i="17"/>
  <c r="P36" i="17"/>
  <c r="Q30" i="17"/>
  <c r="P30" i="17"/>
  <c r="L3" i="27"/>
  <c r="K9" i="27" l="1"/>
  <c r="L9" i="27"/>
  <c r="K3" i="28"/>
  <c r="K7" i="28"/>
  <c r="L7" i="28"/>
  <c r="L3" i="28"/>
  <c r="K17" i="26"/>
  <c r="L17" i="26"/>
  <c r="L3" i="26"/>
  <c r="K3" i="26"/>
  <c r="K69" i="25"/>
  <c r="L69" i="25"/>
  <c r="L51" i="25"/>
  <c r="K36" i="25"/>
  <c r="K29" i="25"/>
  <c r="L3" i="25"/>
  <c r="K3" i="25"/>
  <c r="L36" i="25"/>
  <c r="L3" i="20"/>
  <c r="K3" i="20"/>
  <c r="N12" i="17" l="1"/>
  <c r="AE36" i="17" l="1"/>
  <c r="AD36" i="17"/>
  <c r="AC36" i="17" s="1"/>
  <c r="AE35" i="17"/>
  <c r="AD35" i="17"/>
  <c r="AE34" i="17"/>
  <c r="AD34" i="17"/>
  <c r="AE33" i="17"/>
  <c r="AD33" i="17"/>
  <c r="AE32" i="17"/>
  <c r="AD32" i="17"/>
  <c r="AE31" i="17"/>
  <c r="AD31" i="17"/>
  <c r="AE30" i="17"/>
  <c r="AD30" i="17"/>
  <c r="X38" i="17"/>
  <c r="W38" i="17"/>
  <c r="V38" i="17" s="1"/>
  <c r="X37" i="17"/>
  <c r="W37" i="17"/>
  <c r="V37" i="17" s="1"/>
  <c r="X36" i="17"/>
  <c r="W36" i="17"/>
  <c r="X35" i="17"/>
  <c r="W35" i="17"/>
  <c r="X34" i="17"/>
  <c r="W34" i="17"/>
  <c r="X33" i="17"/>
  <c r="W33" i="17"/>
  <c r="X32" i="17"/>
  <c r="W32" i="17"/>
  <c r="X31" i="17"/>
  <c r="W31" i="17"/>
  <c r="X30" i="17"/>
  <c r="W30" i="17"/>
  <c r="O40" i="17"/>
  <c r="O39" i="17"/>
  <c r="O37" i="17"/>
  <c r="O36" i="17"/>
  <c r="Q35" i="17"/>
  <c r="P35" i="17"/>
  <c r="Q34" i="17"/>
  <c r="P34" i="17"/>
  <c r="Q33" i="17"/>
  <c r="P33" i="17"/>
  <c r="Q32" i="17"/>
  <c r="P32" i="17"/>
  <c r="Q31" i="17"/>
  <c r="P31" i="17"/>
  <c r="V36" i="17" l="1"/>
  <c r="O38" i="17"/>
  <c r="O41" i="17"/>
  <c r="F26" i="17"/>
  <c r="E26" i="17"/>
  <c r="D26" i="17" s="1"/>
  <c r="L15" i="27"/>
  <c r="F24" i="17" s="1"/>
  <c r="K15" i="27"/>
  <c r="E24" i="17" s="1"/>
  <c r="L13" i="27"/>
  <c r="F23" i="17" s="1"/>
  <c r="K13" i="27"/>
  <c r="E23" i="17" s="1"/>
  <c r="F22" i="17"/>
  <c r="E22" i="17"/>
  <c r="D22" i="17" s="1"/>
  <c r="E19" i="17"/>
  <c r="F19" i="17"/>
  <c r="D24" i="17" l="1"/>
  <c r="D23" i="17"/>
  <c r="D19" i="17"/>
  <c r="E18" i="17"/>
  <c r="L29" i="25"/>
  <c r="L46" i="20"/>
  <c r="K46" i="20"/>
  <c r="J43" i="20"/>
  <c r="I43" i="20"/>
  <c r="L31" i="20"/>
  <c r="K31" i="20"/>
  <c r="J29" i="16"/>
  <c r="I29" i="16"/>
  <c r="L27" i="16"/>
  <c r="F9" i="17" s="1"/>
  <c r="K27" i="16"/>
  <c r="E9" i="17" s="1"/>
  <c r="D9" i="17" s="1"/>
  <c r="J13" i="16"/>
  <c r="I13" i="16"/>
  <c r="J12" i="16"/>
  <c r="I12" i="16"/>
  <c r="F25" i="17"/>
  <c r="E25" i="17"/>
  <c r="F1" i="28"/>
  <c r="F21" i="17"/>
  <c r="F1" i="27"/>
  <c r="F20" i="17"/>
  <c r="E20" i="17"/>
  <c r="F1" i="26"/>
  <c r="F1" i="25"/>
  <c r="D25" i="17" l="1"/>
  <c r="D20" i="17"/>
  <c r="E15" i="17"/>
  <c r="F15" i="17"/>
  <c r="F18" i="17"/>
  <c r="D18" i="17" s="1"/>
  <c r="E16" i="17"/>
  <c r="E14" i="17"/>
  <c r="F14" i="17"/>
  <c r="F16" i="17"/>
  <c r="F17" i="17"/>
  <c r="E12" i="17"/>
  <c r="F12" i="17"/>
  <c r="E21" i="17"/>
  <c r="D21" i="17" s="1"/>
  <c r="E17" i="17"/>
  <c r="F13" i="17"/>
  <c r="E13" i="17"/>
  <c r="F11" i="17"/>
  <c r="E11" i="17"/>
  <c r="F1" i="20"/>
  <c r="F1" i="16"/>
  <c r="D17" i="17" l="1"/>
  <c r="D16" i="17"/>
  <c r="D15" i="17"/>
  <c r="D14" i="17"/>
  <c r="D13" i="17"/>
  <c r="D12" i="17"/>
  <c r="D11" i="17"/>
  <c r="K3" i="16" l="1"/>
  <c r="E5" i="17" s="1"/>
  <c r="L3" i="16"/>
  <c r="F5" i="17" s="1"/>
  <c r="O30" i="17"/>
  <c r="O31" i="17"/>
  <c r="O35" i="17"/>
  <c r="V30" i="17"/>
  <c r="V34" i="17"/>
  <c r="O32" i="17"/>
  <c r="V35" i="17"/>
  <c r="AC35" i="17"/>
  <c r="O42" i="17"/>
  <c r="V32" i="17"/>
  <c r="O34" i="17"/>
  <c r="V33" i="17"/>
  <c r="AC33" i="17"/>
  <c r="AC34" i="17"/>
  <c r="O33" i="17"/>
  <c r="AC32" i="17"/>
  <c r="AC31" i="17"/>
  <c r="AC30" i="17"/>
  <c r="V31" i="17"/>
  <c r="D5" i="17" l="1"/>
  <c r="L25" i="16"/>
  <c r="F8" i="17" s="1"/>
  <c r="K25" i="16"/>
  <c r="E8" i="17" s="1"/>
  <c r="L12" i="16"/>
  <c r="F6" i="17" s="1"/>
  <c r="K12" i="16"/>
  <c r="E6" i="17" s="1"/>
  <c r="L18" i="16" l="1"/>
  <c r="F7" i="17" s="1"/>
  <c r="K29" i="16"/>
  <c r="E10" i="17" s="1"/>
  <c r="L29" i="16"/>
  <c r="F10" i="17" s="1"/>
  <c r="K18" i="16"/>
  <c r="E7" i="17" s="1"/>
  <c r="D7" i="17" s="1"/>
  <c r="D8" i="17"/>
  <c r="D6" i="17"/>
  <c r="D10" i="17" l="1"/>
  <c r="M4" i="17" s="1"/>
</calcChain>
</file>

<file path=xl/sharedStrings.xml><?xml version="1.0" encoding="utf-8"?>
<sst xmlns="http://schemas.openxmlformats.org/spreadsheetml/2006/main" count="882" uniqueCount="517">
  <si>
    <r>
      <rPr>
        <sz val="16"/>
        <color rgb="FF000000"/>
        <rFont val="Calibri"/>
        <family val="2"/>
        <scheme val="minor"/>
      </rPr>
      <t xml:space="preserve">This workbook is the self-assessment tool for the </t>
    </r>
    <r>
      <rPr>
        <b/>
        <sz val="20"/>
        <color rgb="FFC00000"/>
        <rFont val="Calibri"/>
        <family val="2"/>
        <scheme val="minor"/>
      </rPr>
      <t xml:space="preserve">CyberFundamentals Framework </t>
    </r>
    <r>
      <rPr>
        <b/>
        <u/>
        <sz val="20"/>
        <color rgb="FFC00000"/>
        <rFont val="Calibri"/>
        <family val="2"/>
        <scheme val="minor"/>
      </rPr>
      <t>version 2025</t>
    </r>
    <r>
      <rPr>
        <sz val="16"/>
        <color rgb="FF000000"/>
        <rFont val="Calibri"/>
        <family val="2"/>
        <scheme val="minor"/>
      </rPr>
      <t>. The CyberFundamentals Framework is developed by the Centre for Cybersecurity Belgium (CCB). The framework includes a set of concrete measures to protect data, significantly reduce the risk of the most common cyber-attacks, and increase the cyber resilience of organisations.
The framework is available for both voluntary and mandatory use.
In case of voluntary use, it is considered as National Certification Scheme for Cybersecurity Certification implementing the statutory mandate of the CCB (RD 10 Oct 2014, Art. 3 8°). 
For mandatory use of the certification scheme, the laws and regulations imposing mandatory use apply.
The Cyberfundamentals Conformity self-declaration is based on a self-assessment using this tool. The self-declaration can be verified by an independent third-party Conformity Assessment Body (CAB) and will then result in a label, a verified claim or a certificate in accordance with the Conformity Assessment Scheme.</t>
    </r>
  </si>
  <si>
    <t>Change Log</t>
  </si>
  <si>
    <t>Date</t>
  </si>
  <si>
    <t>Reason for change</t>
  </si>
  <si>
    <t>Initial release in the context of CyFun® version 2025</t>
  </si>
  <si>
    <t>Intermediate updates after feedback users</t>
  </si>
  <si>
    <t>Technical improvement</t>
  </si>
  <si>
    <r>
      <t xml:space="preserve">Directions:
(1) Assurance levels: </t>
    </r>
    <r>
      <rPr>
        <sz val="12"/>
        <color rgb="FF000000"/>
        <rFont val="Calibri"/>
      </rPr>
      <t xml:space="preserve">The CyberFundamentals self-assessment is available for the three assurance levels: Basic, Important and Essential. A separate tool has been developed for each assurance level to ensure that organisations can evaluate themselves against the appropriate set of controls. 
</t>
    </r>
    <r>
      <rPr>
        <b/>
        <sz val="12"/>
        <color rgb="FF000000"/>
        <rFont val="Calibri"/>
      </rPr>
      <t xml:space="preserve">(2) Structure of the tool: </t>
    </r>
    <r>
      <rPr>
        <sz val="12"/>
        <color rgb="FF000000"/>
        <rFont val="Calibri"/>
      </rPr>
      <t>The self-assessment tool is organised around the six CyberFundamentals functions: Govern, Identify, Protect, Detect, Respond and Recover. Each function has its own dedicated tab containing the controls relevant to that function.</t>
    </r>
    <r>
      <rPr>
        <b/>
        <sz val="12"/>
        <color rgb="FF000000"/>
        <rFont val="Calibri"/>
      </rPr>
      <t xml:space="preserve"> 
(3) Assessment method: </t>
    </r>
    <r>
      <rPr>
        <sz val="12"/>
        <color rgb="FF000000"/>
        <rFont val="Calibri"/>
      </rPr>
      <t xml:space="preserve">Each control is evaluated based on how well it is documented (documentation maturity) and how well that documentation is put into practice (implementation maturity).   Each control’s maturity is determined using the definitions in the Maturity Levels tab, and the organisation must give each dimension of every control a score from 1 to 5 based on those definitions. 
</t>
    </r>
    <r>
      <rPr>
        <b/>
        <sz val="12"/>
        <color rgb="FF000000"/>
        <rFont val="Calibri"/>
      </rPr>
      <t>(4) Calculation of results:</t>
    </r>
    <r>
      <rPr>
        <sz val="12"/>
        <color rgb="FF000000"/>
        <rFont val="Calibri"/>
      </rPr>
      <t xml:space="preserve"> For each subcategory and category, the tool automatically calculates the average maturity score based on the input provided. 
</t>
    </r>
    <r>
      <rPr>
        <b/>
        <sz val="12"/>
        <color rgb="FF000000"/>
        <rFont val="Calibri"/>
      </rPr>
      <t xml:space="preserve">(5) Summary overview: </t>
    </r>
    <r>
      <rPr>
        <sz val="12"/>
        <color rgb="FF000000"/>
        <rFont val="Calibri"/>
      </rPr>
      <t xml:space="preserve">The ‘Summary’ tab shows the maturity score that indicates whether the organisation meets the thresholds set in the CyFun® Conformity Assessment Scheme. 
</t>
    </r>
    <r>
      <rPr>
        <b/>
        <sz val="12"/>
        <color rgb="FF000000"/>
        <rFont val="Calibri"/>
      </rPr>
      <t xml:space="preserve">(6) Additional features: </t>
    </r>
    <r>
      <rPr>
        <sz val="12"/>
        <color rgb="FF000000"/>
        <rFont val="Calibri"/>
      </rPr>
      <t xml:space="preserve">The self‑assessment tools for the Important and Essential assurance levels provide additional filtering options, including a filter that shows only the controls relevant to the selected assurance level. 
</t>
    </r>
    <r>
      <rPr>
        <b/>
        <sz val="12"/>
        <color rgb="FF000000"/>
        <rFont val="Calibri"/>
      </rPr>
      <t>(7) Excluded measures</t>
    </r>
    <r>
      <rPr>
        <sz val="12"/>
        <color rgb="FF000000"/>
        <rFont val="Calibri"/>
      </rPr>
      <t xml:space="preserve">: For the ESSENTIAL assurance level, five measures may be excluded. Key measures and controls linked to management aspects cannot be excluded. For each excluded measure, the option “N/A” may be selected. If “N/A” is used more than five times, the affected cells are highlighted in red. Each “N/A” selection results in a score of 3 being applied in the calculation.
</t>
    </r>
    <r>
      <rPr>
        <b/>
        <sz val="12"/>
        <color rgb="FF000000"/>
        <rFont val="Calibri"/>
      </rPr>
      <t xml:space="preserve">(8) Controls linked to the management aspects: </t>
    </r>
    <r>
      <rPr>
        <sz val="12"/>
        <color rgb="FF000000"/>
        <rFont val="Calibri"/>
      </rPr>
      <t>At the Important and Essential assurance levels, “controls linked to the management aspects” are identified. These controls must be reviewed during every certification audit – whether an initial audit, a surveillance audit, or a recertification audit – when auditing the CyFun® “Essential” assurance level.</t>
    </r>
  </si>
  <si>
    <t>Applicable version of the CyberFundamentels framework</t>
  </si>
  <si>
    <t>Version</t>
  </si>
  <si>
    <t>requirements</t>
  </si>
  <si>
    <r>
      <t xml:space="preserve">CAS </t>
    </r>
    <r>
      <rPr>
        <b/>
        <vertAlign val="superscript"/>
        <sz val="14"/>
        <color theme="1"/>
        <rFont val="Calibri"/>
        <family val="2"/>
        <scheme val="minor"/>
      </rPr>
      <t>(*)</t>
    </r>
  </si>
  <si>
    <t>Published version on https://cyfun.eu/en/cab</t>
  </si>
  <si>
    <t>(*) CAS: CyFun® Conformity Assessment Scheme</t>
  </si>
  <si>
    <t>Self-Assessment Completion date</t>
  </si>
  <si>
    <t>This self-assessment was completed by the entity on:</t>
  </si>
  <si>
    <r>
      <t xml:space="preserve">The CyberFundamentals Framework, its </t>
    </r>
    <r>
      <rPr>
        <b/>
        <sz val="12"/>
        <color theme="4" tint="-0.249977111117893"/>
        <rFont val="Calibri"/>
        <family val="2"/>
        <scheme val="minor"/>
      </rPr>
      <t>tools</t>
    </r>
    <r>
      <rPr>
        <b/>
        <sz val="12"/>
        <color theme="1"/>
        <rFont val="Calibri"/>
        <family val="2"/>
        <scheme val="minor"/>
      </rPr>
      <t xml:space="preserve"> and </t>
    </r>
    <r>
      <rPr>
        <b/>
        <sz val="12"/>
        <color theme="4" tint="-0.249977111117893"/>
        <rFont val="Calibri"/>
        <family val="2"/>
        <scheme val="minor"/>
      </rPr>
      <t>user instructions</t>
    </r>
    <r>
      <rPr>
        <b/>
        <sz val="12"/>
        <color theme="1"/>
        <rFont val="Calibri"/>
        <family val="2"/>
        <scheme val="minor"/>
      </rPr>
      <t xml:space="preserve"> are available on: </t>
    </r>
  </si>
  <si>
    <t>www.cyfun.be</t>
  </si>
  <si>
    <t xml:space="preserve">The CyberFundamentals Conformity Assessment Scheme is available on: </t>
  </si>
  <si>
    <t xml:space="preserve">Questions and feedback regarding this framework can be addressed to: </t>
  </si>
  <si>
    <t xml:space="preserve">certification@ccb.belgium.be </t>
  </si>
  <si>
    <r>
      <rPr>
        <b/>
        <sz val="12"/>
        <color theme="1"/>
        <rFont val="Calibri"/>
        <family val="2"/>
        <scheme val="minor"/>
      </rPr>
      <t>NOTE</t>
    </r>
    <r>
      <rPr>
        <sz val="12"/>
        <color theme="1"/>
        <rFont val="Calibri"/>
        <family val="2"/>
        <scheme val="minor"/>
      </rPr>
      <t>: Since the CyFun® Self-Assessment Tool is an element of the CyFun® Conformity Assessment Scheme that operates under accreditation, it is not possible to unprotect cells or activate all MS Excel features.</t>
    </r>
  </si>
  <si>
    <t>Maturity Level</t>
  </si>
  <si>
    <t>Maturity Value</t>
  </si>
  <si>
    <t>Documentation Maturity
Expectation of Documentation Maturity Level </t>
  </si>
  <si>
    <t>Implementation Maturity
Expectation of Implementation Maturity Level </t>
  </si>
  <si>
    <t>Maturity level thresholds ESSENTIAL</t>
  </si>
  <si>
    <t>Level 1 - Initial</t>
  </si>
  <si>
    <t>No Process documentation or not formally approved by management.</t>
  </si>
  <si>
    <t>Standard process does not exist.</t>
  </si>
  <si>
    <r>
      <rPr>
        <sz val="14"/>
        <rFont val="Calibri"/>
        <family val="2"/>
        <scheme val="minor"/>
      </rPr>
      <t xml:space="preserve">Each </t>
    </r>
    <r>
      <rPr>
        <b/>
        <sz val="14"/>
        <rFont val="Calibri"/>
        <family val="2"/>
        <scheme val="minor"/>
      </rPr>
      <t>Key</t>
    </r>
    <r>
      <rPr>
        <sz val="14"/>
        <rFont val="Calibri"/>
        <family val="2"/>
        <scheme val="minor"/>
      </rPr>
      <t xml:space="preserve"> </t>
    </r>
    <r>
      <rPr>
        <b/>
        <sz val="14"/>
        <rFont val="Calibri"/>
        <family val="2"/>
        <scheme val="minor"/>
      </rPr>
      <t xml:space="preserve">Measure </t>
    </r>
    <r>
      <rPr>
        <sz val="14"/>
        <rFont val="Calibri"/>
        <family val="2"/>
        <scheme val="minor"/>
      </rPr>
      <t>Maturity level</t>
    </r>
  </si>
  <si>
    <t>≥ 3/5</t>
  </si>
  <si>
    <t>Level 2 - Repeatable</t>
  </si>
  <si>
    <t>Formally approved Process documentation exists but not reviewed in the previous 2 years.</t>
  </si>
  <si>
    <t>Ad-hoc process exists and is done informally.</t>
  </si>
  <si>
    <r>
      <t xml:space="preserve">Each </t>
    </r>
    <r>
      <rPr>
        <b/>
        <sz val="14"/>
        <color rgb="FF313231"/>
        <rFont val="Calibri"/>
        <family val="2"/>
        <scheme val="minor"/>
      </rPr>
      <t>Category</t>
    </r>
    <r>
      <rPr>
        <sz val="14"/>
        <color rgb="FF313231"/>
        <rFont val="Calibri"/>
        <family val="2"/>
        <scheme val="minor"/>
      </rPr>
      <t xml:space="preserve"> Maturity level</t>
    </r>
  </si>
  <si>
    <t>Level 3 - Defined</t>
  </si>
  <si>
    <t>Formally approved Process documentation exists, and exceptions are documented and approved. Documented &amp; approved exceptions &lt; 5% of the time.</t>
  </si>
  <si>
    <t>Formal process exists and is implemented. Evidence available for most activities. Less than 10% process exceptions.</t>
  </si>
  <si>
    <r>
      <rPr>
        <b/>
        <sz val="14"/>
        <color rgb="FF313231"/>
        <rFont val="Calibri"/>
        <family val="2"/>
        <scheme val="minor"/>
      </rPr>
      <t>Total</t>
    </r>
    <r>
      <rPr>
        <sz val="14"/>
        <color rgb="FF313231"/>
        <rFont val="Calibri"/>
        <family val="2"/>
        <scheme val="minor"/>
      </rPr>
      <t xml:space="preserve"> Maturity level</t>
    </r>
    <r>
      <rPr>
        <b/>
        <sz val="14"/>
        <color rgb="FF313231"/>
        <rFont val="Calibri"/>
        <family val="2"/>
        <scheme val="minor"/>
      </rPr>
      <t xml:space="preserve"> </t>
    </r>
    <r>
      <rPr>
        <sz val="14"/>
        <color rgb="FF313231"/>
        <rFont val="Calibri"/>
        <family val="2"/>
        <scheme val="minor"/>
      </rPr>
      <t>(average)</t>
    </r>
  </si>
  <si>
    <t>≥ 3,5/5</t>
  </si>
  <si>
    <t>Level 4 - Managed</t>
  </si>
  <si>
    <t>Formally approved Process documentation exists, and exceptions are documented and approved. Documented &amp; approved exceptions &lt; 3% of the time.</t>
  </si>
  <si>
    <t>Formal process exists and is implemented. Evidence available for all activities. Detailed metrics of the process are captured and reported.
Minimal target for metrics has been established. Less than 5% of process exceptions.</t>
  </si>
  <si>
    <t>Level 5 - Optimizing</t>
  </si>
  <si>
    <t>Formally approved Process documentation exists, and exceptions are documented and approved. Documented &amp; approved exceptions &lt; 0,5% of the time.</t>
  </si>
  <si>
    <t>Formal process exists and is implemented. Evidence available for all activities. Detailed metrics of the process are captured and reported.
Minimal target for metrics has been established and continually improving. Less than 1% of process exceptions.</t>
  </si>
  <si>
    <t>Assessment definitions</t>
  </si>
  <si>
    <t>Documentation Maturity:</t>
  </si>
  <si>
    <t>The Documentation Maturity evaluation measures how well your written rules and procedures satisfy the controls of the CyberFundamentals Framework</t>
  </si>
  <si>
    <t>Implementation Maturity:</t>
  </si>
  <si>
    <t>The Implementation Maturity evaluation assess how mature your actual operational practices are in relation to the CyberFundamentals Framework</t>
  </si>
  <si>
    <t>More information on maturity levels is available on the CyFun® website</t>
  </si>
  <si>
    <r>
      <t xml:space="preserve">TLP: </t>
    </r>
    <r>
      <rPr>
        <b/>
        <sz val="10"/>
        <color rgb="FFFFC000"/>
        <rFont val="Calibri (Hoofdtekst)"/>
      </rPr>
      <t xml:space="preserve">AMBER </t>
    </r>
    <r>
      <rPr>
        <b/>
        <sz val="10"/>
        <color theme="0"/>
        <rFont val="Calibri (Hoofdtekst)"/>
      </rPr>
      <t xml:space="preserve">- CyFun®2025     </t>
    </r>
    <r>
      <rPr>
        <b/>
        <sz val="10"/>
        <color rgb="FFFFFFFF"/>
        <rFont val="Calibri"/>
        <family val="2"/>
        <scheme val="minor"/>
      </rPr>
      <t>CyberFundamentals Tool version:</t>
    </r>
  </si>
  <si>
    <t>Self-Assessment Completion Date:</t>
  </si>
  <si>
    <t>ESSENTIAL</t>
  </si>
  <si>
    <t>Category</t>
  </si>
  <si>
    <t xml:space="preserve">
Controls linked to the management aspects</t>
  </si>
  <si>
    <t>Key Measure</t>
  </si>
  <si>
    <t>Subcategory</t>
  </si>
  <si>
    <t>Assurance level</t>
  </si>
  <si>
    <t>Requirement</t>
  </si>
  <si>
    <t>Documentation Score</t>
  </si>
  <si>
    <t>Implementation Score</t>
  </si>
  <si>
    <t>Subcategory Documentation Maturity Score</t>
  </si>
  <si>
    <t>Subcategory Implementation Maturity Score</t>
  </si>
  <si>
    <t>Category Documentation Maturity Score</t>
  </si>
  <si>
    <t>Category Implementation Maturity Score</t>
  </si>
  <si>
    <t>Comments and/or additional information</t>
  </si>
  <si>
    <t>Assessor comments</t>
  </si>
  <si>
    <r>
      <t xml:space="preserve">Organisational Context (GV.OC): </t>
    </r>
    <r>
      <rPr>
        <sz val="10"/>
        <color theme="1"/>
        <rFont val="Calibri"/>
        <family val="2"/>
        <scheme val="minor"/>
      </rPr>
      <t>The circumstances - mission, stakeholder expectations, dependencies, and legal, regulatory, and contractual requirements - surrounding the organisation's cybersecurity risk management decisions are understood.</t>
    </r>
  </si>
  <si>
    <r>
      <t xml:space="preserve">GV.OC-01: </t>
    </r>
    <r>
      <rPr>
        <sz val="10"/>
        <color rgb="FF000000"/>
        <rFont val="Calibri"/>
        <family val="2"/>
        <scheme val="minor"/>
      </rPr>
      <t>The organisational mission is understood and informs cybersecurity risk management.</t>
    </r>
  </si>
  <si>
    <t>Important</t>
  </si>
  <si>
    <r>
      <rPr>
        <b/>
        <sz val="10"/>
        <color theme="1"/>
        <rFont val="Calibri"/>
        <family val="2"/>
        <scheme val="minor"/>
      </rPr>
      <t>GV.OC-01.1:</t>
    </r>
    <r>
      <rPr>
        <sz val="10"/>
        <color theme="1"/>
        <rFont val="Calibri"/>
        <family val="2"/>
        <scheme val="minor"/>
      </rPr>
      <t xml:space="preserve"> The organisation's mission shall be established, communicated and shall form the basis for information and cybersecurity risk management.
</t>
    </r>
  </si>
  <si>
    <r>
      <t xml:space="preserve">GV.OC-02: </t>
    </r>
    <r>
      <rPr>
        <sz val="10"/>
        <color rgb="FF000000"/>
        <rFont val="Calibri"/>
        <family val="2"/>
        <scheme val="minor"/>
      </rPr>
      <t>Internal and external stakeholders are understood, and their needs and expectations regarding cybersecurity risk management are understood and considered.</t>
    </r>
  </si>
  <si>
    <t>Essential</t>
  </si>
  <si>
    <r>
      <rPr>
        <b/>
        <sz val="10"/>
        <color rgb="FF000000"/>
        <rFont val="Calibri"/>
        <family val="2"/>
        <scheme val="minor"/>
      </rPr>
      <t xml:space="preserve">GV.OC-02.1: </t>
    </r>
    <r>
      <rPr>
        <sz val="10"/>
        <color rgb="FF000000"/>
        <rFont val="Calibri"/>
        <family val="2"/>
        <scheme val="minor"/>
      </rPr>
      <t>The organisation shall demonstrate it understands and considers the needs and expectations of both internal and external stakeholders regarding information and cybersecurity risk management.</t>
    </r>
  </si>
  <si>
    <r>
      <rPr>
        <b/>
        <sz val="10"/>
        <color rgb="FF000000"/>
        <rFont val="Calibri"/>
        <family val="2"/>
        <scheme val="minor"/>
      </rPr>
      <t xml:space="preserve">GV.OC-03: </t>
    </r>
    <r>
      <rPr>
        <sz val="10"/>
        <color rgb="FF000000"/>
        <rFont val="Calibri"/>
        <family val="2"/>
        <scheme val="minor"/>
      </rPr>
      <t>Legal, regulatory, and contractual requirements regarding cybersecurity are understood and managed.</t>
    </r>
  </si>
  <si>
    <t>Basic</t>
  </si>
  <si>
    <r>
      <rPr>
        <b/>
        <sz val="10"/>
        <color theme="1"/>
        <rFont val="Calibri"/>
        <family val="2"/>
        <scheme val="minor"/>
      </rPr>
      <t xml:space="preserve">GV.OC-03.1: </t>
    </r>
    <r>
      <rPr>
        <sz val="10"/>
        <color theme="1"/>
        <rFont val="Calibri"/>
        <family val="2"/>
        <scheme val="minor"/>
      </rPr>
      <t xml:space="preserve"> Legal and regulatory requirements regarding information and cybersecurity shall be identified and implemented</t>
    </r>
    <r>
      <rPr>
        <b/>
        <sz val="10"/>
        <color theme="1"/>
        <rFont val="Calibri"/>
        <family val="2"/>
        <scheme val="minor"/>
      </rPr>
      <t>.</t>
    </r>
  </si>
  <si>
    <r>
      <rPr>
        <b/>
        <sz val="10"/>
        <color rgb="FF000000"/>
        <rFont val="Calibri"/>
        <scheme val="minor"/>
      </rPr>
      <t>GV.OC-03.2:</t>
    </r>
    <r>
      <rPr>
        <sz val="10"/>
        <color rgb="FF000000"/>
        <rFont val="Calibri"/>
        <scheme val="minor"/>
      </rPr>
      <t xml:space="preserve"> Legal, regulatory, and contractual obligations related to information and cybersecurity shall be continuously managed to ensure they remain accurate, up to date, and effectively applied.</t>
    </r>
  </si>
  <si>
    <r>
      <t xml:space="preserve">GV.OC-04: </t>
    </r>
    <r>
      <rPr>
        <sz val="10"/>
        <color rgb="FF000000"/>
        <rFont val="Calibri"/>
        <family val="2"/>
        <scheme val="minor"/>
      </rPr>
      <t>Critical objectives, capabilities, and services that external stakeholders depend on or expect from the organisation are understood and communicated.</t>
    </r>
  </si>
  <si>
    <r>
      <rPr>
        <b/>
        <sz val="10"/>
        <color rgb="FF000000"/>
        <rFont val="Calibri"/>
        <family val="2"/>
        <scheme val="minor"/>
      </rPr>
      <t>GV.OC-04.1:</t>
    </r>
    <r>
      <rPr>
        <sz val="10"/>
        <color rgb="FF000000"/>
        <rFont val="Calibri"/>
        <family val="2"/>
        <scheme val="minor"/>
      </rPr>
      <t xml:space="preserve"> The organisation shall identify, document, and communicate the critical objectives, capabilities, and services relied upon by external stakeholders, prioritise them based on criticality, and integrate this prioritisation into the risk assessment process.
</t>
    </r>
  </si>
  <si>
    <r>
      <rPr>
        <b/>
        <sz val="10"/>
        <rFont val="Calibri"/>
        <family val="2"/>
        <scheme val="minor"/>
      </rPr>
      <t xml:space="preserve">GV.OC-04.2: </t>
    </r>
    <r>
      <rPr>
        <sz val="10"/>
        <rFont val="Calibri"/>
        <family val="2"/>
        <scheme val="minor"/>
      </rPr>
      <t xml:space="preserve">The organisation shall define and document cybersecurity requirements for essential operations, validate them through testing and audits, keep records of results and corrective actions, and regularly update requirements based on evolving risks.
</t>
    </r>
  </si>
  <si>
    <r>
      <rPr>
        <b/>
        <sz val="10"/>
        <color rgb="FF000000"/>
        <rFont val="Calibri"/>
        <family val="2"/>
        <scheme val="minor"/>
      </rPr>
      <t>GV.OC-04.3:</t>
    </r>
    <r>
      <rPr>
        <sz val="10"/>
        <color rgb="FF000000"/>
        <rFont val="Calibri"/>
        <family val="2"/>
        <scheme val="minor"/>
      </rPr>
      <t xml:space="preserve"> Redundancy shall be implemented to meet availability requirements as defined by the organisation, legislation and/or regulations.</t>
    </r>
  </si>
  <si>
    <r>
      <rPr>
        <b/>
        <sz val="10"/>
        <rFont val="Calibri"/>
        <family val="2"/>
        <scheme val="minor"/>
      </rPr>
      <t xml:space="preserve">GV.OC-04.4: </t>
    </r>
    <r>
      <rPr>
        <sz val="10"/>
        <rFont val="Calibri"/>
        <family val="2"/>
        <scheme val="minor"/>
      </rPr>
      <t>Recovery time and recovery point objectives for the resumption of essential ICT/OT system processes shall be defined and monitored.</t>
    </r>
  </si>
  <si>
    <r>
      <t xml:space="preserve">GV.OC-05: </t>
    </r>
    <r>
      <rPr>
        <sz val="10"/>
        <color rgb="FF000000"/>
        <rFont val="Calibri"/>
        <family val="2"/>
        <scheme val="minor"/>
      </rPr>
      <t>Outcomes, capabilities, and services that the organization depends on are understood and communicated.</t>
    </r>
  </si>
  <si>
    <r>
      <rPr>
        <b/>
        <sz val="10"/>
        <color theme="1"/>
        <rFont val="Calibri"/>
        <family val="2"/>
        <scheme val="minor"/>
      </rPr>
      <t xml:space="preserve">GV.OC-05.1: </t>
    </r>
    <r>
      <rPr>
        <sz val="10"/>
        <color theme="1"/>
        <rFont val="Calibri"/>
        <family val="2"/>
        <scheme val="minor"/>
      </rPr>
      <t>The organization shall identify, document, and communicate its role in the supply chain, including the external capabilities, services, and dependencies it relies on (upstream), as well as its interactions with downstream stakeholders.</t>
    </r>
  </si>
  <si>
    <r>
      <t xml:space="preserve">Risk Management Strategy (GV.RM): </t>
    </r>
    <r>
      <rPr>
        <sz val="10"/>
        <color theme="1"/>
        <rFont val="Calibri"/>
        <family val="2"/>
        <scheme val="minor"/>
      </rPr>
      <t>The organisation's priorities, constraints, risk tolerance and appetite statements, and assumptions, are established, communicated, and used to support operational risk decisions.</t>
    </r>
  </si>
  <si>
    <t>Control linked to the management aspects</t>
  </si>
  <si>
    <r>
      <t xml:space="preserve">GV.RM-01: </t>
    </r>
    <r>
      <rPr>
        <sz val="10"/>
        <color rgb="FF000000"/>
        <rFont val="Calibri"/>
        <family val="2"/>
        <scheme val="minor"/>
      </rPr>
      <t>Risk management objectives are established and agreed to by organisational  stakeholders.</t>
    </r>
  </si>
  <si>
    <r>
      <rPr>
        <b/>
        <sz val="10"/>
        <color rgb="FFFFFFFF"/>
        <rFont val="Calibri"/>
        <scheme val="minor"/>
      </rPr>
      <t>GV.RM-01.1</t>
    </r>
    <r>
      <rPr>
        <sz val="10"/>
        <color rgb="FFFFFFFF"/>
        <rFont val="Calibri"/>
        <scheme val="minor"/>
      </rPr>
      <t>: Information and cybersecurity objectives shall be coherently established throughout the organisation and approved by senior management.</t>
    </r>
  </si>
  <si>
    <r>
      <t xml:space="preserve">GV.RM-02: </t>
    </r>
    <r>
      <rPr>
        <sz val="10"/>
        <color rgb="FF000000"/>
        <rFont val="Calibri"/>
        <family val="2"/>
        <scheme val="minor"/>
      </rPr>
      <t>Risk appetite and risk tolerance statements are established, communicated, and maintained.</t>
    </r>
  </si>
  <si>
    <r>
      <rPr>
        <b/>
        <sz val="10"/>
        <color theme="0"/>
        <rFont val="Calibri"/>
        <family val="2"/>
        <scheme val="minor"/>
      </rPr>
      <t>GV.RM-02.1:</t>
    </r>
    <r>
      <rPr>
        <sz val="10"/>
        <color theme="0"/>
        <rFont val="Calibri"/>
        <family val="2"/>
        <scheme val="minor"/>
      </rPr>
      <t>Risk appetite and risk tolerance statements shall be defined, documented, approved by senior management, communicated, and maintained.</t>
    </r>
  </si>
  <si>
    <r>
      <rPr>
        <b/>
        <sz val="10"/>
        <color rgb="FF000000"/>
        <rFont val="Calibri"/>
        <family val="2"/>
        <scheme val="minor"/>
      </rPr>
      <t xml:space="preserve">GV.RM-03: </t>
    </r>
    <r>
      <rPr>
        <sz val="10"/>
        <color rgb="FF000000"/>
        <rFont val="Calibri"/>
        <family val="2"/>
        <scheme val="minor"/>
      </rPr>
      <t>Cybersecurity risk management activities and outcomes are included in enterprise risk management processes.</t>
    </r>
  </si>
  <si>
    <r>
      <rPr>
        <b/>
        <sz val="10"/>
        <color rgb="FF000000"/>
        <rFont val="Calibri"/>
        <family val="2"/>
        <scheme val="minor"/>
      </rPr>
      <t xml:space="preserve">GV.RM-03.1: </t>
    </r>
    <r>
      <rPr>
        <sz val="10"/>
        <color rgb="FF000000"/>
        <rFont val="Calibri"/>
        <family val="2"/>
        <scheme val="minor"/>
      </rPr>
      <t>As part of the organisation-wide risk management strategy, a comprehensive strategy to manage information and cybersecurity risks shall be developed and updated when changes occur.</t>
    </r>
  </si>
  <si>
    <r>
      <rPr>
        <b/>
        <sz val="10"/>
        <color theme="0"/>
        <rFont val="Calibri"/>
        <family val="2"/>
        <scheme val="minor"/>
      </rPr>
      <t xml:space="preserve">GV.RM-03.2: </t>
    </r>
    <r>
      <rPr>
        <sz val="10"/>
        <color theme="0"/>
        <rFont val="Calibri"/>
        <family val="2"/>
        <scheme val="minor"/>
      </rPr>
      <t>Information and cybersecurity risks shall be documented, as part of the enterprise risk management processes, formally approved by senior management, and updated when changes occur.</t>
    </r>
  </si>
  <si>
    <r>
      <rPr>
        <b/>
        <sz val="10"/>
        <color rgb="FF000000"/>
        <rFont val="Calibri"/>
        <family val="2"/>
        <scheme val="minor"/>
      </rPr>
      <t>GV.RM-04:</t>
    </r>
    <r>
      <rPr>
        <sz val="10"/>
        <color rgb="FF000000"/>
        <rFont val="Calibri"/>
        <family val="2"/>
        <scheme val="minor"/>
      </rPr>
      <t xml:space="preserve"> Strategic direction that describes appropriate risk response options is established and communicated.</t>
    </r>
  </si>
  <si>
    <r>
      <rPr>
        <b/>
        <sz val="10"/>
        <color theme="1"/>
        <rFont val="Calibri"/>
        <family val="2"/>
        <scheme val="minor"/>
      </rPr>
      <t>GV.RM-04.1</t>
    </r>
    <r>
      <rPr>
        <sz val="10"/>
        <color theme="1"/>
        <rFont val="Calibri"/>
        <family val="2"/>
        <scheme val="minor"/>
      </rPr>
      <t>: A high-level plan or vision shall be formally established and clearly communicated to everyone involved on how to manage risks, including the different strategies the organisation can employ to deal with identified risks based on risk appetite or risk tolerance level.</t>
    </r>
  </si>
  <si>
    <r>
      <t xml:space="preserve">GV.RM-05: </t>
    </r>
    <r>
      <rPr>
        <sz val="10"/>
        <color rgb="FF000000"/>
        <rFont val="Calibri"/>
        <family val="2"/>
        <scheme val="minor"/>
      </rPr>
      <t>Lines of communication across the organisation are established for cybersecurity risks, including risks from suppliers and other third parties.</t>
    </r>
  </si>
  <si>
    <r>
      <rPr>
        <b/>
        <sz val="10"/>
        <color theme="1"/>
        <rFont val="Calibri"/>
        <family val="2"/>
        <scheme val="minor"/>
      </rPr>
      <t xml:space="preserve">GV.RM-05.1: </t>
    </r>
    <r>
      <rPr>
        <sz val="10"/>
        <color theme="1"/>
        <rFont val="Calibri"/>
        <family val="2"/>
        <scheme val="minor"/>
      </rPr>
      <t xml:space="preserve">To support the high-level risk management vision, the organisation shall establish clear lines of communication for cybersecurity risks, including those arising from suppliers and third parties.
</t>
    </r>
  </si>
  <si>
    <r>
      <t xml:space="preserve">Roles, Responsibilities and Authorities (GV.RR): </t>
    </r>
    <r>
      <rPr>
        <sz val="10"/>
        <color theme="1"/>
        <rFont val="Calibri"/>
        <family val="2"/>
        <scheme val="minor"/>
      </rPr>
      <t>Cybersecurity roles, responsibilities, and authorities to foster accountability, performance assessment, and continuous improvement are established and communicated.</t>
    </r>
  </si>
  <si>
    <r>
      <t xml:space="preserve">GV.RR-01: </t>
    </r>
    <r>
      <rPr>
        <sz val="10"/>
        <color rgb="FF000000"/>
        <rFont val="Calibri"/>
        <family val="2"/>
        <scheme val="minor"/>
      </rPr>
      <t>Organisational leadership is responsible and accountable for cybersecurity risk and fosters a culture that is risk-aware, ethical, and continually improving.</t>
    </r>
  </si>
  <si>
    <r>
      <rPr>
        <b/>
        <sz val="10"/>
        <color theme="1"/>
        <rFont val="Calibri"/>
        <family val="2"/>
        <scheme val="minor"/>
      </rPr>
      <t xml:space="preserve">GV.RR-01.1: </t>
    </r>
    <r>
      <rPr>
        <sz val="10"/>
        <color theme="1"/>
        <rFont val="Calibri"/>
        <family val="2"/>
        <scheme val="minor"/>
      </rPr>
      <t xml:space="preserve">The organisation's top management shall be responsible and accountable for cybersecurity risk and shall foster a culture that is risk-aware, ethical, and continually improving.
</t>
    </r>
  </si>
  <si>
    <r>
      <t xml:space="preserve">GV.RR-02: </t>
    </r>
    <r>
      <rPr>
        <sz val="10"/>
        <color rgb="FF000000"/>
        <rFont val="Calibri"/>
        <family val="2"/>
        <scheme val="minor"/>
      </rPr>
      <t>Roles, responsibilities, and authorities related to cybersecurity risk management are established, communicated, understood, and enforced.</t>
    </r>
  </si>
  <si>
    <r>
      <rPr>
        <b/>
        <sz val="10"/>
        <color theme="0"/>
        <rFont val="Calibri"/>
        <family val="2"/>
        <scheme val="minor"/>
      </rPr>
      <t>GV.RR-02.1</t>
    </r>
    <r>
      <rPr>
        <sz val="10"/>
        <color theme="0"/>
        <rFont val="Calibri"/>
        <family val="2"/>
        <scheme val="minor"/>
      </rPr>
      <t>: Information security and Cyber security roles, responsibilities and authorities for employees, suppliers, customers, and partners shall be documented, reviewed, authorised, kept up-to-date, communicated, and coordinated internally and externally..</t>
    </r>
  </si>
  <si>
    <r>
      <rPr>
        <b/>
        <sz val="10"/>
        <color theme="0"/>
        <rFont val="Calibri"/>
        <family val="2"/>
        <scheme val="minor"/>
      </rPr>
      <t xml:space="preserve">GV.RR-02.2: </t>
    </r>
    <r>
      <rPr>
        <sz val="10"/>
        <color theme="0"/>
        <rFont val="Calibri"/>
        <family val="2"/>
        <scheme val="minor"/>
      </rPr>
      <t>The organisation shall appoint a senior-level executive information security officer.</t>
    </r>
  </si>
  <si>
    <r>
      <t xml:space="preserve">GV.RR-03: </t>
    </r>
    <r>
      <rPr>
        <sz val="10"/>
        <color rgb="FF000000"/>
        <rFont val="Calibri"/>
        <family val="2"/>
        <scheme val="minor"/>
      </rPr>
      <t>Adequate resources are allocated commensurate with the cybersecurity risk strategy, roles, responsibilities, and policies.</t>
    </r>
  </si>
  <si>
    <r>
      <rPr>
        <b/>
        <sz val="10"/>
        <color rgb="FF000000"/>
        <rFont val="Calibri"/>
        <scheme val="minor"/>
      </rPr>
      <t xml:space="preserve">GV.RR-03.1: </t>
    </r>
    <r>
      <rPr>
        <sz val="10"/>
        <color rgb="FF000000"/>
        <rFont val="Calibri"/>
        <scheme val="minor"/>
      </rPr>
      <t>Sufficient resources shall be allocated in line with the cybersecurity risk strategy, roles, responsibilities and policies.</t>
    </r>
  </si>
  <si>
    <r>
      <rPr>
        <b/>
        <sz val="10"/>
        <color rgb="FF000000"/>
        <rFont val="Calibri"/>
        <scheme val="minor"/>
      </rPr>
      <t>GV.RR-03.2:</t>
    </r>
    <r>
      <rPr>
        <sz val="10"/>
        <color rgb="FF000000"/>
        <rFont val="Calibri"/>
        <scheme val="minor"/>
      </rPr>
      <t xml:space="preserve"> The organisation shall assign roles and responsibilities for reviewing and updating response and recovery plans, ensuring they reflect changes in the risk environment and remain effective.
</t>
    </r>
  </si>
  <si>
    <r>
      <t xml:space="preserve">GV.RR-04: </t>
    </r>
    <r>
      <rPr>
        <sz val="10"/>
        <color rgb="FF000000"/>
        <rFont val="Calibri"/>
        <family val="2"/>
        <scheme val="minor"/>
      </rPr>
      <t>Cybersecurity is included in human resources practices.</t>
    </r>
  </si>
  <si>
    <r>
      <rPr>
        <b/>
        <sz val="10"/>
        <color rgb="FF000000"/>
        <rFont val="Calibri"/>
        <scheme val="minor"/>
      </rPr>
      <t>GV.RR-04.1:</t>
    </r>
    <r>
      <rPr>
        <sz val="10"/>
        <color rgb="FF000000"/>
        <rFont val="Calibri"/>
        <scheme val="minor"/>
      </rPr>
      <t xml:space="preserve"> Personnel with access to the organisation’s most critical information or technology shall be authenticated.</t>
    </r>
  </si>
  <si>
    <r>
      <rPr>
        <b/>
        <sz val="10"/>
        <color rgb="FF000000"/>
        <rFont val="Calibri"/>
        <family val="2"/>
        <scheme val="minor"/>
      </rPr>
      <t>GV.RR-04.2</t>
    </r>
    <r>
      <rPr>
        <sz val="10"/>
        <color rgb="FF000000"/>
        <rFont val="Calibri"/>
        <family val="2"/>
        <scheme val="minor"/>
      </rPr>
      <t>: A cybersecurity process for human resources shall be developed and maintained applicable at recruitment, during employment and at termination of employment.</t>
    </r>
  </si>
  <si>
    <r>
      <t xml:space="preserve">Policy (GV.PO): </t>
    </r>
    <r>
      <rPr>
        <sz val="10"/>
        <color theme="1"/>
        <rFont val="Calibri"/>
        <family val="2"/>
        <scheme val="minor"/>
      </rPr>
      <t>Organisational  cybersecurity policy is established, communicated, and enforced.</t>
    </r>
  </si>
  <si>
    <r>
      <t xml:space="preserve">GV.PO-01: </t>
    </r>
    <r>
      <rPr>
        <sz val="10"/>
        <color rgb="FF000000"/>
        <rFont val="Calibri"/>
        <family val="2"/>
        <scheme val="minor"/>
      </rPr>
      <t>Policy for managing cybersecurity risks is established based on Organisational context, cybersecurity strategy, and priorities and is communicated and enforced.</t>
    </r>
  </si>
  <si>
    <r>
      <rPr>
        <b/>
        <sz val="10"/>
        <color rgb="FF000000"/>
        <rFont val="Calibri"/>
        <family val="2"/>
        <scheme val="minor"/>
      </rPr>
      <t xml:space="preserve">GV.PO-01.1: </t>
    </r>
    <r>
      <rPr>
        <sz val="10"/>
        <color rgb="FF000000"/>
        <rFont val="Calibri"/>
        <family val="2"/>
        <scheme val="minor"/>
      </rPr>
      <t>Policies and procedures for managing information and cybersecurity shall be established, documented, reviewed, approved, updated when changes occur, communicated and enforced.</t>
    </r>
  </si>
  <si>
    <r>
      <t xml:space="preserve">GV.PO-01.2: </t>
    </r>
    <r>
      <rPr>
        <sz val="10"/>
        <color theme="1"/>
        <rFont val="Calibri"/>
        <family val="2"/>
        <scheme val="minor"/>
      </rPr>
      <t>Organisational-wide information and cyber security policies and procedures shall include the use of cryptography and, where appropriate, encryption, reflect changes in requirements, threats, technology and organisational roles, and be approved by senior management, who oversee implementation.</t>
    </r>
  </si>
  <si>
    <r>
      <t xml:space="preserve">Oversight (GV.OV): </t>
    </r>
    <r>
      <rPr>
        <sz val="10"/>
        <color theme="1"/>
        <rFont val="Calibri"/>
        <family val="2"/>
        <scheme val="minor"/>
      </rPr>
      <t>Results of organisation-wide cybersecurity risk management activities and performance are used to inform, improve, and adjust the risk management strategy.</t>
    </r>
  </si>
  <si>
    <r>
      <t xml:space="preserve">GV.OV-02: </t>
    </r>
    <r>
      <rPr>
        <sz val="10"/>
        <color rgb="FF000000"/>
        <rFont val="Calibri"/>
        <family val="2"/>
        <scheme val="minor"/>
      </rPr>
      <t>The cybersecurity risk management strategy is reviewed and adjusted to ensure coverage of organisational  requirements and risks.</t>
    </r>
  </si>
  <si>
    <r>
      <rPr>
        <b/>
        <sz val="10"/>
        <color theme="1"/>
        <rFont val="Calibri"/>
        <family val="2"/>
        <scheme val="minor"/>
      </rPr>
      <t>GV.OV-02.1:</t>
    </r>
    <r>
      <rPr>
        <sz val="10"/>
        <color theme="1"/>
        <rFont val="Calibri"/>
        <family val="2"/>
        <scheme val="minor"/>
      </rPr>
      <t xml:space="preserve"> The information and cybersecurity risk management strategy shall be reviewed and adjusted to ensure coverage of organisational requirements and risks.</t>
    </r>
  </si>
  <si>
    <r>
      <t xml:space="preserve">GV.OV-03: </t>
    </r>
    <r>
      <rPr>
        <sz val="10"/>
        <color rgb="FF000000"/>
        <rFont val="Calibri"/>
        <family val="2"/>
        <scheme val="minor"/>
      </rPr>
      <t>Organisational cybersecurity risk management performance is evaluated and reviewed for adjustments needed.</t>
    </r>
  </si>
  <si>
    <r>
      <rPr>
        <b/>
        <sz val="10"/>
        <color theme="1"/>
        <rFont val="Calibri"/>
      </rPr>
      <t xml:space="preserve">GV.OV-03.1: </t>
    </r>
    <r>
      <rPr>
        <sz val="10"/>
        <color theme="1"/>
        <rFont val="Calibri"/>
      </rPr>
      <t>The organisation's cybersecurity risk management performance shall be evaluated, reviewed and adjusted when necessary.</t>
    </r>
  </si>
  <si>
    <r>
      <t xml:space="preserve">Cybersecurity Supply Chain Risk Management (GV.SC): </t>
    </r>
    <r>
      <rPr>
        <sz val="10"/>
        <color theme="1"/>
        <rFont val="Calibri"/>
        <family val="2"/>
        <scheme val="minor"/>
      </rPr>
      <t>Cyber supply chain risk management processes are identified, established, managed, monitored, and improved by organisational stakeholders.</t>
    </r>
  </si>
  <si>
    <r>
      <rPr>
        <b/>
        <sz val="10"/>
        <color rgb="FF000000"/>
        <rFont val="Calibri"/>
        <scheme val="minor"/>
      </rPr>
      <t xml:space="preserve">GV.SC-01: </t>
    </r>
    <r>
      <rPr>
        <sz val="10"/>
        <color rgb="FF000000"/>
        <rFont val="Calibri"/>
        <scheme val="minor"/>
      </rPr>
      <t>A cybersecurity supply chain risk management programme, strategy, objectives, policies, and processes are established and agreed to by organisational stakeholders.</t>
    </r>
  </si>
  <si>
    <r>
      <rPr>
        <b/>
        <sz val="10"/>
        <color rgb="FFFFFFFF"/>
        <rFont val="Calibri"/>
        <scheme val="minor"/>
      </rPr>
      <t>GV.SC-01.1:</t>
    </r>
    <r>
      <rPr>
        <sz val="10"/>
        <color rgb="FFFFFFFF"/>
        <rFont val="Calibri"/>
        <scheme val="minor"/>
      </rPr>
      <t xml:space="preserve"> A cybersecurity supply chain risk management program, strategy, objectives, policies, and processes shall be documented, reviewed, updated when changes occur, and approved by organisational stakeholders. </t>
    </r>
  </si>
  <si>
    <r>
      <t xml:space="preserve">GV.SC-02: </t>
    </r>
    <r>
      <rPr>
        <sz val="10"/>
        <color rgb="FF000000"/>
        <rFont val="Calibri"/>
        <family val="2"/>
        <scheme val="minor"/>
      </rPr>
      <t>Cybersecurity roles and responsibilities for suppliers, customers, and partners are established, communicated, and coordinated internally and externally.</t>
    </r>
  </si>
  <si>
    <r>
      <rPr>
        <b/>
        <sz val="10"/>
        <color theme="1"/>
        <rFont val="Calibri"/>
        <family val="2"/>
        <scheme val="minor"/>
      </rPr>
      <t>GV.SC-02.1:</t>
    </r>
    <r>
      <rPr>
        <sz val="10"/>
        <color theme="1"/>
        <rFont val="Calibri"/>
        <family val="2"/>
        <scheme val="minor"/>
      </rPr>
      <t xml:space="preserve"> Third-party providers shall notify any transfer, termination or transition of personnel with physical or logical access to business-critical system elements of the organisation.</t>
    </r>
  </si>
  <si>
    <r>
      <t xml:space="preserve">GV.SC-03: </t>
    </r>
    <r>
      <rPr>
        <sz val="10"/>
        <color rgb="FF000000"/>
        <rFont val="Calibri"/>
        <family val="2"/>
        <scheme val="minor"/>
      </rPr>
      <t>Cybersecurity supply chain risk management is integrated into cybersecurity and enterprise risk management, risk assessment, and improvement processes.</t>
    </r>
  </si>
  <si>
    <r>
      <rPr>
        <b/>
        <sz val="10"/>
        <color theme="1"/>
        <rFont val="Calibri"/>
        <family val="2"/>
        <scheme val="minor"/>
      </rPr>
      <t>GV.SC-03.1:</t>
    </r>
    <r>
      <rPr>
        <sz val="10"/>
        <color theme="1"/>
        <rFont val="Calibri"/>
        <family val="2"/>
        <scheme val="minor"/>
      </rPr>
      <t xml:space="preserve"> Information- and Cybersecurity supply chain risk management shall be integrated into information/cybersecurity and enterprise risk management, risk assessment, and improvement processes.</t>
    </r>
  </si>
  <si>
    <r>
      <t xml:space="preserve">GV.SC-05: </t>
    </r>
    <r>
      <rPr>
        <sz val="10"/>
        <color rgb="FF000000"/>
        <rFont val="Calibri"/>
        <family val="2"/>
        <scheme val="minor"/>
      </rPr>
      <t>Requirements to address cybersecurity risks in supply chains are established, prioritised, and integrated into contracts and other types of agreements with suppliers and other relevant third parties.</t>
    </r>
  </si>
  <si>
    <r>
      <rPr>
        <b/>
        <sz val="10"/>
        <color theme="1"/>
        <rFont val="Calibri"/>
        <family val="2"/>
        <scheme val="minor"/>
      </rPr>
      <t>GV.SC-05.1:</t>
    </r>
    <r>
      <rPr>
        <sz val="10"/>
        <color theme="1"/>
        <rFont val="Calibri"/>
        <family val="2"/>
        <scheme val="minor"/>
      </rPr>
      <t xml:space="preserve"> Requirements for addressing cybersecurity risks and the sharing of sensitive information in supply chains shall be established, prioritised, integrated into contracts and other types of formal agreements, and enforced.</t>
    </r>
  </si>
  <si>
    <r>
      <rPr>
        <b/>
        <sz val="10"/>
        <color rgb="FFFFFFFF"/>
        <rFont val="Calibri"/>
        <family val="2"/>
        <scheme val="minor"/>
      </rPr>
      <t>GV.SC-05.2:</t>
    </r>
    <r>
      <rPr>
        <sz val="10"/>
        <color rgb="FFFFFFFF"/>
        <rFont val="Calibri"/>
        <family val="2"/>
        <scheme val="minor"/>
      </rPr>
      <t xml:space="preserve"> Contractual information/cybersecurity requirements for suppliers and external partners shall be implemented to ensure a verifiable flaw resolution process and to ensure that deficiencies identified during information/cybersecurity testing and evaluation are remedied.</t>
    </r>
  </si>
  <si>
    <r>
      <rPr>
        <b/>
        <sz val="10"/>
        <color rgb="FFFFFFFF"/>
        <rFont val="Calibri"/>
        <family val="2"/>
        <scheme val="minor"/>
      </rPr>
      <t>GV.SC-05.3:</t>
    </r>
    <r>
      <rPr>
        <sz val="10"/>
        <color rgb="FFFFFFFF"/>
        <rFont val="Calibri"/>
        <family val="2"/>
        <scheme val="minor"/>
      </rPr>
      <t xml:space="preserve"> The organisation shall establish contractual requirements permitting  the organisation to review the information/cybersecurity programmes implemented by suppliers and third-party partners.</t>
    </r>
  </si>
  <si>
    <r>
      <t xml:space="preserve">GV.SC-06: </t>
    </r>
    <r>
      <rPr>
        <sz val="10"/>
        <color rgb="FF000000"/>
        <rFont val="Calibri"/>
        <family val="2"/>
        <scheme val="minor"/>
      </rPr>
      <t>Planning and due diligence are performed to reduce risks before entering into formal supplier or other third-party relationships.</t>
    </r>
  </si>
  <si>
    <r>
      <rPr>
        <b/>
        <sz val="10"/>
        <color theme="1"/>
        <rFont val="Calibri"/>
        <family val="2"/>
        <scheme val="minor"/>
      </rPr>
      <t>GV.SC-06.1:</t>
    </r>
    <r>
      <rPr>
        <sz val="10"/>
        <color theme="1"/>
        <rFont val="Calibri"/>
        <family val="2"/>
        <scheme val="minor"/>
      </rPr>
      <t xml:space="preserve"> Planning and due diligence shall be carried out to reduce risks before entering into formal relationships with suppliers or other third parties.</t>
    </r>
  </si>
  <si>
    <r>
      <t xml:space="preserve">GV.SC-07: </t>
    </r>
    <r>
      <rPr>
        <sz val="10"/>
        <color rgb="FF000000"/>
        <rFont val="Calibri"/>
        <family val="2"/>
        <scheme val="minor"/>
      </rPr>
      <t>The risks posed by a supplier, their products and services, and other third parties are understood, recorded, prioritised, assessed, responded to, and monitored over the course of the relationship.</t>
    </r>
  </si>
  <si>
    <r>
      <rPr>
        <b/>
        <sz val="10"/>
        <color theme="1"/>
        <rFont val="Calibri"/>
        <family val="2"/>
        <scheme val="minor"/>
      </rPr>
      <t>GV.SC-07.1:</t>
    </r>
    <r>
      <rPr>
        <sz val="10"/>
        <color theme="1"/>
        <rFont val="Calibri"/>
        <family val="2"/>
        <scheme val="minor"/>
      </rPr>
      <t xml:space="preserve"> The risks posed by a supplier, its products and services and other third parties shall be identified, documented, prioritised, mitigated and assessed at least annually and when changes occur during the relationship.</t>
    </r>
  </si>
  <si>
    <r>
      <rPr>
        <b/>
        <sz val="10"/>
        <color theme="1"/>
        <rFont val="Calibri"/>
        <family val="2"/>
        <scheme val="minor"/>
      </rPr>
      <t>GV.SC-07.2:</t>
    </r>
    <r>
      <rPr>
        <sz val="10"/>
        <color theme="1"/>
        <rFont val="Calibri"/>
        <family val="2"/>
        <scheme val="minor"/>
      </rPr>
      <t xml:space="preserve"> A documented list of all critical suppliers, vendors and partners of the organisation that may be involved in a major incident shall be established, kept up-to-date and made available online and off-line with due regard to confidentiality and security.</t>
    </r>
  </si>
  <si>
    <r>
      <rPr>
        <b/>
        <sz val="10"/>
        <color theme="1"/>
        <rFont val="Calibri"/>
        <family val="2"/>
        <scheme val="minor"/>
      </rPr>
      <t>GV.SC-07.3:</t>
    </r>
    <r>
      <rPr>
        <sz val="10"/>
        <color theme="1"/>
        <rFont val="Calibri"/>
        <family val="2"/>
        <scheme val="minor"/>
      </rPr>
      <t xml:space="preserve"> The organisation shall audit business-critical third-party service providers for security compliance.</t>
    </r>
  </si>
  <si>
    <r>
      <rPr>
        <b/>
        <sz val="10"/>
        <color rgb="FF000000"/>
        <rFont val="Calibri"/>
        <family val="2"/>
        <scheme val="minor"/>
      </rPr>
      <t>GV.SC-07.4:</t>
    </r>
    <r>
      <rPr>
        <sz val="10"/>
        <color rgb="FF000000"/>
        <rFont val="Calibri"/>
        <family val="2"/>
        <scheme val="minor"/>
      </rPr>
      <t xml:space="preserve"> The organisation shall ensure conformity with information/cybersecurity contractual obligations by suppliers and third-party partners through regular reviews of independent audits, assessments, and third party evaluations.</t>
    </r>
  </si>
  <si>
    <r>
      <t xml:space="preserve">GV.SC-08: </t>
    </r>
    <r>
      <rPr>
        <sz val="10"/>
        <color theme="1"/>
        <rFont val="Calibri"/>
        <family val="2"/>
        <scheme val="minor"/>
      </rPr>
      <t>Relevant suppliers and other third parties are included in incident planning, response, and recovery activities.</t>
    </r>
  </si>
  <si>
    <r>
      <rPr>
        <b/>
        <sz val="10"/>
        <color theme="1"/>
        <rFont val="Calibri"/>
        <family val="2"/>
        <scheme val="minor"/>
      </rPr>
      <t>GV.SC-08.1:</t>
    </r>
    <r>
      <rPr>
        <sz val="10"/>
        <color theme="1"/>
        <rFont val="Calibri"/>
        <family val="2"/>
        <scheme val="minor"/>
      </rPr>
      <t xml:space="preserve"> The organisation shall identify and document key personnel from relevant suppliers and other third parties to include them in incident planning, response, and recovery activities.</t>
    </r>
  </si>
  <si>
    <r>
      <t xml:space="preserve">GV.SC-09: </t>
    </r>
    <r>
      <rPr>
        <sz val="10"/>
        <color theme="1"/>
        <rFont val="Calibri"/>
        <family val="2"/>
        <scheme val="minor"/>
      </rPr>
      <t>Supply chain security practices are integrated into cybersecurity and enterprise risk management programmes, and their performance is monitored throughout the technology product and service life cycle.</t>
    </r>
  </si>
  <si>
    <r>
      <rPr>
        <b/>
        <sz val="10"/>
        <color rgb="FF000000"/>
        <rFont val="Calibri"/>
        <family val="2"/>
        <scheme val="minor"/>
      </rPr>
      <t>GV.SC-09.1:</t>
    </r>
    <r>
      <rPr>
        <sz val="10"/>
        <color rgb="FF000000"/>
        <rFont val="Calibri"/>
        <family val="2"/>
        <scheme val="minor"/>
      </rPr>
      <t xml:space="preserve"> Supply chain security practices shall be integrated into information/cybersecurity and enterprise risk management programs, and their performance shall be monitored throughout the product and service life cycle.
</t>
    </r>
  </si>
  <si>
    <r>
      <rPr>
        <b/>
        <sz val="10"/>
        <color rgb="FF000000"/>
        <rFont val="Calibri"/>
        <scheme val="minor"/>
      </rPr>
      <t xml:space="preserve">GV.SC-10: </t>
    </r>
    <r>
      <rPr>
        <sz val="10"/>
        <color rgb="FF000000"/>
        <rFont val="Calibri"/>
        <scheme val="minor"/>
      </rPr>
      <t>Cybersecurity supply chain risk management plans include provisions for activities that occur after the conclusion of a partnership or service agreement.</t>
    </r>
  </si>
  <si>
    <r>
      <rPr>
        <b/>
        <sz val="10"/>
        <color theme="1"/>
        <rFont val="Calibri"/>
        <family val="2"/>
        <scheme val="minor"/>
      </rPr>
      <t>GV.SC-10.1:</t>
    </r>
    <r>
      <rPr>
        <sz val="10"/>
        <color theme="1"/>
        <rFont val="Calibri"/>
        <family val="2"/>
        <scheme val="minor"/>
      </rPr>
      <t xml:space="preserve"> Cybersecurity supply chain risk management plans shall include actions and responsibilities for managing risks that may arise after a supplier relationship or service agreement has ended.
</t>
    </r>
  </si>
  <si>
    <r>
      <t xml:space="preserve">Asset Management (ID.AM): </t>
    </r>
    <r>
      <rPr>
        <sz val="10"/>
        <color theme="1"/>
        <rFont val="Calibri"/>
        <family val="2"/>
        <scheme val="minor"/>
      </rPr>
      <t>Assets (e.g., data, hardware, software, systems, facilities, services, people) that enable the organisation to achieve business purposes are identified and managed consistent with their relative importance to organisational objectives and the organisation's risk strategy.</t>
    </r>
  </si>
  <si>
    <r>
      <t xml:space="preserve">ID.AM-01: </t>
    </r>
    <r>
      <rPr>
        <sz val="10"/>
        <color rgb="FF000000"/>
        <rFont val="Calibri"/>
        <family val="2"/>
        <scheme val="minor"/>
      </rPr>
      <t>Inventories of hardware managed by the organisation are maintained.</t>
    </r>
  </si>
  <si>
    <r>
      <rPr>
        <b/>
        <sz val="10"/>
        <color rgb="FF000000"/>
        <rFont val="Calibri"/>
        <family val="2"/>
        <scheme val="minor"/>
      </rPr>
      <t>ID.AM-01.1:</t>
    </r>
    <r>
      <rPr>
        <sz val="10"/>
        <color rgb="FF000000"/>
        <rFont val="Calibri"/>
        <family val="2"/>
        <scheme val="minor"/>
      </rPr>
      <t xml:space="preserve"> An inventory of physical and virtual infrastructure assets—such as hardware, network devices, and cloud-hosted environments—that support information processing shall be documented, reviewed, and updated as changes occur. </t>
    </r>
  </si>
  <si>
    <r>
      <rPr>
        <b/>
        <sz val="10"/>
        <color rgb="FF000000"/>
        <rFont val="Calibri"/>
        <family val="2"/>
        <scheme val="minor"/>
      </rPr>
      <t>ID.AM-01.2:</t>
    </r>
    <r>
      <rPr>
        <sz val="10"/>
        <color rgb="FF000000"/>
        <rFont val="Calibri"/>
        <family val="2"/>
        <scheme val="minor"/>
      </rPr>
      <t xml:space="preserve"> The inventory of enterprise assets associated with information and information processing facilities shall reflect changes in the organisation’s context and include all information necessary for effective accountability.
</t>
    </r>
  </si>
  <si>
    <r>
      <rPr>
        <b/>
        <sz val="10"/>
        <color rgb="FF000000"/>
        <rFont val="Calibri"/>
        <family val="2"/>
        <scheme val="minor"/>
      </rPr>
      <t>ID.AM-01.3</t>
    </r>
    <r>
      <rPr>
        <sz val="10"/>
        <color rgb="FF000000"/>
        <rFont val="Calibri"/>
        <family val="2"/>
        <scheme val="minor"/>
      </rPr>
      <t xml:space="preserve">: When unauthorised hardware is detected, it shall be quarantined for possible exception handling, removed, or replaced, and the inventory shall be updated accordingly.
</t>
    </r>
  </si>
  <si>
    <r>
      <rPr>
        <b/>
        <sz val="10"/>
        <color rgb="FF000000"/>
        <rFont val="Calibri"/>
        <family val="2"/>
        <scheme val="minor"/>
      </rPr>
      <t>ID.AM-01.4:</t>
    </r>
    <r>
      <rPr>
        <sz val="10"/>
        <color rgb="FF000000"/>
        <rFont val="Calibri"/>
        <family val="2"/>
        <scheme val="minor"/>
      </rPr>
      <t xml:space="preserve">	 Mechanisms for detecting the presence of unauthorised hardware and firmware components within the organisation’s ICT/OT environment shall be identified.</t>
    </r>
  </si>
  <si>
    <r>
      <t>ID.AM-02:</t>
    </r>
    <r>
      <rPr>
        <sz val="10"/>
        <color rgb="FF000000"/>
        <rFont val="Calibri"/>
        <family val="2"/>
        <scheme val="minor"/>
      </rPr>
      <t xml:space="preserve"> Inventories of software, services, and systems managed by the organisation are maintained.</t>
    </r>
  </si>
  <si>
    <r>
      <rPr>
        <b/>
        <sz val="10"/>
        <color theme="1"/>
        <rFont val="Calibri"/>
        <family val="2"/>
        <scheme val="minor"/>
      </rPr>
      <t xml:space="preserve">ID.AM-02.1: </t>
    </r>
    <r>
      <rPr>
        <sz val="10"/>
        <color theme="1"/>
        <rFont val="Calibri"/>
        <family val="2"/>
        <scheme val="minor"/>
      </rPr>
      <t>An inventory of software, digital services, and business systems used within the organisation shall be documented, reviewed, and updated as changes occur.</t>
    </r>
  </si>
  <si>
    <r>
      <rPr>
        <b/>
        <sz val="10"/>
        <rFont val="Calibri"/>
        <family val="2"/>
        <scheme val="minor"/>
      </rPr>
      <t>ID.AM-02.2:</t>
    </r>
    <r>
      <rPr>
        <sz val="10"/>
        <rFont val="Calibri"/>
        <family val="2"/>
        <scheme val="minor"/>
      </rPr>
      <t xml:space="preserve"> The inventory reflecting which software, services and systems are used in the organisation shall reflect changes in the  organisation’s context and include all information necessary for effective accountability.</t>
    </r>
  </si>
  <si>
    <r>
      <rPr>
        <b/>
        <sz val="10"/>
        <rFont val="Calibri"/>
        <family val="2"/>
        <scheme val="minor"/>
      </rPr>
      <t>ID.AM-02.3</t>
    </r>
    <r>
      <rPr>
        <sz val="10"/>
        <rFont val="Calibri"/>
        <family val="2"/>
        <scheme val="minor"/>
      </rPr>
      <t>: The people responsible and accountable for managing software platforms and applications within the organisation shall be formally identified.</t>
    </r>
  </si>
  <si>
    <r>
      <rPr>
        <b/>
        <sz val="10"/>
        <rFont val="Calibri"/>
        <family val="2"/>
        <scheme val="minor"/>
      </rPr>
      <t>ID.AM-02.4:</t>
    </r>
    <r>
      <rPr>
        <sz val="10"/>
        <rFont val="Calibri"/>
        <family val="2"/>
        <scheme val="minor"/>
      </rPr>
      <t xml:space="preserve"> When unauthorised software is detected, it shall be quarantined for possible exception handling, removed, or replaced, and the inventory shall be updated accordingly.</t>
    </r>
  </si>
  <si>
    <r>
      <rPr>
        <b/>
        <sz val="10"/>
        <color theme="1"/>
        <rFont val="Calibri"/>
        <family val="2"/>
        <scheme val="minor"/>
      </rPr>
      <t xml:space="preserve">ID.AM-02.5: </t>
    </r>
    <r>
      <rPr>
        <sz val="10"/>
        <color theme="1"/>
        <rFont val="Calibri"/>
        <family val="2"/>
        <scheme val="minor"/>
      </rPr>
      <t>Mechanisms for detecting the presence of unauthorised software within the organisation’s ICT/OT environment shall be identified.</t>
    </r>
  </si>
  <si>
    <r>
      <rPr>
        <b/>
        <sz val="10"/>
        <color rgb="FF000000"/>
        <rFont val="Calibri"/>
        <scheme val="minor"/>
      </rPr>
      <t xml:space="preserve">ID.AM-03: </t>
    </r>
    <r>
      <rPr>
        <sz val="10"/>
        <color rgb="FF000000"/>
        <rFont val="Calibri"/>
        <scheme val="minor"/>
      </rPr>
      <t>Representations of the organisation's authorised network communication and internal and external network data flows are maintained.</t>
    </r>
  </si>
  <si>
    <r>
      <rPr>
        <b/>
        <sz val="10"/>
        <color rgb="FF000000"/>
        <rFont val="Calibri"/>
        <scheme val="minor"/>
      </rPr>
      <t xml:space="preserve">ID.AM-03.2: </t>
    </r>
    <r>
      <rPr>
        <sz val="10"/>
        <color rgb="FF000000"/>
        <rFont val="Calibri"/>
        <scheme val="minor"/>
      </rPr>
      <t>The organisation's network communication and internal data flows shall be mapped, documented, authorised, and updated when changes occur.</t>
    </r>
  </si>
  <si>
    <r>
      <rPr>
        <b/>
        <sz val="10"/>
        <color rgb="FFFFFFFF"/>
        <rFont val="Calibri"/>
        <scheme val="minor"/>
      </rPr>
      <t xml:space="preserve">ID.AM-03.3: </t>
    </r>
    <r>
      <rPr>
        <sz val="10"/>
        <color rgb="FFFFFFFF"/>
        <rFont val="Calibri"/>
        <scheme val="minor"/>
      </rPr>
      <t>The organisation's network communication and external data flows shall be mapped, documented , authorised, and updated when changes occur.</t>
    </r>
  </si>
  <si>
    <r>
      <rPr>
        <b/>
        <sz val="10"/>
        <color rgb="FF000000"/>
        <rFont val="Calibri"/>
        <scheme val="minor"/>
      </rPr>
      <t xml:space="preserve">ID.AM-04: </t>
    </r>
    <r>
      <rPr>
        <sz val="10"/>
        <color rgb="FF000000"/>
        <rFont val="Calibri"/>
        <scheme val="minor"/>
      </rPr>
      <t>Inventories of services provided by suppliers are maintained.</t>
    </r>
  </si>
  <si>
    <r>
      <t xml:space="preserve">ID.AM-04.1: </t>
    </r>
    <r>
      <rPr>
        <sz val="10"/>
        <color theme="1"/>
        <rFont val="Calibri"/>
        <family val="2"/>
        <scheme val="minor"/>
      </rPr>
      <t>Organisations shall keep a clear and up-to-date list of all external services it uses, including how they connect to their systems. These services shall be reviewed and approved before use, and the list shall be updated whenever changes happen.</t>
    </r>
  </si>
  <si>
    <r>
      <rPr>
        <b/>
        <sz val="10"/>
        <rFont val="Calibri"/>
        <family val="2"/>
        <scheme val="minor"/>
      </rPr>
      <t xml:space="preserve">ID.AM-04.2: </t>
    </r>
    <r>
      <rPr>
        <sz val="10"/>
        <rFont val="Calibri"/>
        <family val="2"/>
        <scheme val="minor"/>
      </rPr>
      <t>The organisation shall map, document and authorise the flow of information to/from external systems and update the flow when changes occur.</t>
    </r>
  </si>
  <si>
    <r>
      <rPr>
        <b/>
        <sz val="10"/>
        <color rgb="FF000000"/>
        <rFont val="Calibri"/>
        <scheme val="minor"/>
      </rPr>
      <t>ID.AM-05:</t>
    </r>
    <r>
      <rPr>
        <sz val="10"/>
        <color rgb="FF000000"/>
        <rFont val="Calibri"/>
        <scheme val="minor"/>
      </rPr>
      <t xml:space="preserve"> Assets are prioritised based on classification, criticality, resources, and impact on the mission</t>
    </r>
  </si>
  <si>
    <r>
      <rPr>
        <b/>
        <sz val="10"/>
        <color rgb="FF000000"/>
        <rFont val="Calibri"/>
        <scheme val="minor"/>
      </rPr>
      <t>ID.AM-05.1</t>
    </r>
    <r>
      <rPr>
        <sz val="10"/>
        <color rgb="FF000000"/>
        <rFont val="Calibri"/>
        <scheme val="minor"/>
      </rPr>
      <t>: The organisation’s assets shall be prioritised based on classification, criticality, and business value.</t>
    </r>
  </si>
  <si>
    <r>
      <t xml:space="preserve">ID.AM-07: </t>
    </r>
    <r>
      <rPr>
        <sz val="10"/>
        <color rgb="FF000000"/>
        <rFont val="Calibri"/>
        <family val="2"/>
        <scheme val="minor"/>
      </rPr>
      <t>Inventories of data and corresponding metadata for designated data types are maintained</t>
    </r>
  </si>
  <si>
    <r>
      <rPr>
        <b/>
        <sz val="10"/>
        <rFont val="Calibri"/>
        <family val="2"/>
        <scheme val="minor"/>
      </rPr>
      <t xml:space="preserve">ID.AM-07.1: </t>
    </r>
    <r>
      <rPr>
        <sz val="10"/>
        <rFont val="Calibri"/>
        <family val="2"/>
        <scheme val="minor"/>
      </rPr>
      <t>Data that the organisation stores and uses shall be identified..</t>
    </r>
  </si>
  <si>
    <r>
      <rPr>
        <b/>
        <sz val="10"/>
        <rFont val="Calibri"/>
        <family val="2"/>
        <scheme val="minor"/>
      </rPr>
      <t xml:space="preserve">ID.AM-07.2: </t>
    </r>
    <r>
      <rPr>
        <sz val="10"/>
        <rFont val="Calibri"/>
        <family val="2"/>
        <scheme val="minor"/>
      </rPr>
      <t>Inventories of data and associated metadata shall be maintained for designated data types.</t>
    </r>
  </si>
  <si>
    <r>
      <t xml:space="preserve">ID.AM-08: </t>
    </r>
    <r>
      <rPr>
        <sz val="10"/>
        <color rgb="FF000000"/>
        <rFont val="Calibri"/>
        <family val="2"/>
        <scheme val="minor"/>
      </rPr>
      <t>Systems, hardware, software, services, and data are managed throughout their life cycles.</t>
    </r>
  </si>
  <si>
    <r>
      <rPr>
        <b/>
        <sz val="10"/>
        <color theme="0"/>
        <rFont val="Calibri"/>
        <family val="2"/>
        <scheme val="minor"/>
      </rPr>
      <t xml:space="preserve">ID.AM-08.2: </t>
    </r>
    <r>
      <rPr>
        <sz val="10"/>
        <color theme="0"/>
        <rFont val="Calibri"/>
        <family val="2"/>
        <scheme val="minor"/>
      </rPr>
      <t xml:space="preserve">Patches and security updates for operating systems and critical system components shall be installed. </t>
    </r>
  </si>
  <si>
    <r>
      <rPr>
        <b/>
        <sz val="10"/>
        <rFont val="Calibri"/>
        <family val="2"/>
        <scheme val="minor"/>
      </rPr>
      <t>ID.AM-08.3:</t>
    </r>
    <r>
      <rPr>
        <sz val="10"/>
        <rFont val="Calibri"/>
        <family val="2"/>
        <scheme val="minor"/>
      </rPr>
      <t xml:space="preserve"> The organisation shall enforce accountability for all its business-critical assets throughout the system lifecycle, including removal, transfers, and disposal.</t>
    </r>
  </si>
  <si>
    <r>
      <rPr>
        <b/>
        <sz val="10"/>
        <rFont val="Calibri"/>
        <family val="2"/>
        <scheme val="minor"/>
      </rPr>
      <t xml:space="preserve">ID.AM-08.4: </t>
    </r>
    <r>
      <rPr>
        <sz val="10"/>
        <rFont val="Calibri"/>
        <family val="2"/>
        <scheme val="minor"/>
      </rPr>
      <t xml:space="preserve">The organisation shall ensure that the necessary measures are taken to deal with loss, misuse, damage, or theft of assets.	</t>
    </r>
  </si>
  <si>
    <r>
      <rPr>
        <b/>
        <sz val="10"/>
        <rFont val="Calibri"/>
        <family val="2"/>
        <scheme val="minor"/>
      </rPr>
      <t xml:space="preserve">ID.AM-08.5: </t>
    </r>
    <r>
      <rPr>
        <sz val="10"/>
        <rFont val="Calibri"/>
        <family val="2"/>
        <scheme val="minor"/>
      </rPr>
      <t>The organisation shall ensure that disposal actions are approved, tracked, documented, and verified.</t>
    </r>
  </si>
  <si>
    <r>
      <rPr>
        <b/>
        <sz val="10"/>
        <rFont val="Calibri"/>
        <family val="2"/>
        <scheme val="minor"/>
      </rPr>
      <t>ID.AM-08.6:</t>
    </r>
    <r>
      <rPr>
        <sz val="10"/>
        <rFont val="Calibri"/>
        <family val="2"/>
        <scheme val="minor"/>
      </rPr>
      <t xml:space="preserve"> The organisation shall plan, perform and document preventive maintenance and repairs on its critical system components according to approved processes and tools.</t>
    </r>
  </si>
  <si>
    <r>
      <rPr>
        <b/>
        <sz val="10"/>
        <color rgb="FFFFFFFF"/>
        <rFont val="Calibri"/>
        <scheme val="minor"/>
      </rPr>
      <t xml:space="preserve">ID.AM-08.7: </t>
    </r>
    <r>
      <rPr>
        <sz val="10"/>
        <color rgb="FFFFFFFF"/>
        <rFont val="Calibri"/>
        <scheme val="minor"/>
      </rPr>
      <t>The organisation shall prevent unauthorised removal of maintenance equipment which contains critical system information of the organisation.</t>
    </r>
  </si>
  <si>
    <r>
      <rPr>
        <b/>
        <sz val="10"/>
        <color rgb="FF000000"/>
        <rFont val="Calibri"/>
        <scheme val="minor"/>
      </rPr>
      <t>ID.AM-08.8:</t>
    </r>
    <r>
      <rPr>
        <sz val="10"/>
        <color rgb="FF000000"/>
        <rFont val="Calibri"/>
        <scheme val="minor"/>
      </rPr>
      <t xml:space="preserve"> The organisation shall pre-approve, monitor and enforce maintenance tools for use on its critical systems.</t>
    </r>
  </si>
  <si>
    <r>
      <rPr>
        <b/>
        <sz val="10"/>
        <color theme="0"/>
        <rFont val="Calibri"/>
        <family val="2"/>
        <scheme val="minor"/>
      </rPr>
      <t xml:space="preserve">ID.AM-08.9: </t>
    </r>
    <r>
      <rPr>
        <sz val="10"/>
        <color theme="0"/>
        <rFont val="Calibri"/>
        <family val="2"/>
        <scheme val="minor"/>
      </rPr>
      <t xml:space="preserve">Maintenance tools and portable storage devices shall be inspected as they enter the facility and shall be protected by anti-malware solutions that scan them for malicious code before they are used on the organisation's systems.
</t>
    </r>
  </si>
  <si>
    <r>
      <rPr>
        <b/>
        <sz val="10"/>
        <color theme="0"/>
        <rFont val="Calibri"/>
        <family val="2"/>
        <scheme val="minor"/>
      </rPr>
      <t xml:space="preserve">ID.AM-08.10: </t>
    </r>
    <r>
      <rPr>
        <sz val="10"/>
        <color theme="0"/>
        <rFont val="Calibri"/>
        <family val="2"/>
        <scheme val="minor"/>
      </rPr>
      <t>The organisation shall verify security controls following maintenance or repairs/patching, and take action as appropriate.</t>
    </r>
  </si>
  <si>
    <r>
      <t xml:space="preserve">ID.AM-08.11: </t>
    </r>
    <r>
      <rPr>
        <sz val="10"/>
        <color theme="1"/>
        <rFont val="Calibri"/>
        <family val="2"/>
        <scheme val="minor"/>
      </rPr>
      <t>Remote maintenance and diagnostic activities of organisational assets shall be pre-approved and the performance logged.</t>
    </r>
  </si>
  <si>
    <r>
      <t xml:space="preserve">ID.AM-08.12: </t>
    </r>
    <r>
      <rPr>
        <sz val="10"/>
        <color theme="1"/>
        <rFont val="Calibri"/>
        <family val="2"/>
        <scheme val="minor"/>
      </rPr>
      <t>Setting up non-local maintenance and diagnostic sessions over remote network connections shall require strong authenticators and these connections shall be terminated when non-local maintenance is completed.</t>
    </r>
  </si>
  <si>
    <r>
      <t>ID.AM-08.13</t>
    </r>
    <r>
      <rPr>
        <sz val="11"/>
        <color theme="1"/>
        <rFont val="Arial"/>
        <family val="2"/>
      </rPr>
      <t xml:space="preserve">: </t>
    </r>
    <r>
      <rPr>
        <sz val="10"/>
        <color theme="1"/>
        <rFont val="Calibri"/>
        <family val="2"/>
        <scheme val="minor"/>
      </rPr>
      <t>The organisation shall require remote maintenance diagnostic services to be performed from a system that implements security features similar to the security features implemented on the equivalent organisation's critical system.</t>
    </r>
  </si>
  <si>
    <r>
      <t xml:space="preserve">Risk Assessment (ID.RA): </t>
    </r>
    <r>
      <rPr>
        <sz val="10"/>
        <color theme="1"/>
        <rFont val="Calibri"/>
        <family val="2"/>
        <scheme val="minor"/>
      </rPr>
      <t>The cybersecurity risk to the organisation, assets, and individuals is understood by the organisation.</t>
    </r>
  </si>
  <si>
    <r>
      <t xml:space="preserve">ID.RA-01: </t>
    </r>
    <r>
      <rPr>
        <sz val="10"/>
        <color rgb="FF000000"/>
        <rFont val="Calibri"/>
        <family val="2"/>
        <scheme val="minor"/>
      </rPr>
      <t>Vulnerabilities in assets are identified, validated, and recorded.</t>
    </r>
  </si>
  <si>
    <r>
      <rPr>
        <b/>
        <sz val="10"/>
        <color rgb="FF000000"/>
        <rFont val="Calibri"/>
        <family val="2"/>
        <scheme val="minor"/>
      </rPr>
      <t xml:space="preserve">ID.RA-01.1: </t>
    </r>
    <r>
      <rPr>
        <sz val="10"/>
        <color rgb="FF000000"/>
        <rFont val="Calibri"/>
        <family val="2"/>
        <scheme val="minor"/>
      </rPr>
      <t>Threats and vulnerabilities shall be identified in all relevant assets, including software, network and system architectures, and facilities that house critical computing assets.</t>
    </r>
  </si>
  <si>
    <r>
      <rPr>
        <b/>
        <sz val="10"/>
        <color theme="1"/>
        <rFont val="Calibri"/>
        <family val="2"/>
        <scheme val="minor"/>
      </rPr>
      <t>ID.RA-01.2:</t>
    </r>
    <r>
      <rPr>
        <sz val="10"/>
        <color theme="1"/>
        <rFont val="Calibri"/>
        <family val="2"/>
        <scheme val="minor"/>
      </rPr>
      <t xml:space="preserve"> A process shall be established to continuously monitor, identify, and document vulnerabilities of the organisation's business critical systems.</t>
    </r>
  </si>
  <si>
    <r>
      <rPr>
        <b/>
        <sz val="10"/>
        <color theme="1"/>
        <rFont val="Calibri"/>
        <family val="2"/>
        <scheme val="minor"/>
      </rPr>
      <t xml:space="preserve">ID.RA-01.3: </t>
    </r>
    <r>
      <rPr>
        <sz val="10"/>
        <color theme="1"/>
        <rFont val="Calibri"/>
        <family val="2"/>
        <scheme val="minor"/>
      </rPr>
      <t>The organisation shall establish and maintain a documented process that enables continuous review, analysis and remediation of vulnerabilities and makes information sharing possible, where applicable.</t>
    </r>
  </si>
  <si>
    <r>
      <rPr>
        <b/>
        <sz val="10"/>
        <color theme="1"/>
        <rFont val="Calibri"/>
        <family val="2"/>
        <scheme val="minor"/>
      </rPr>
      <t xml:space="preserve">ID.RA-01.4: </t>
    </r>
    <r>
      <rPr>
        <sz val="10"/>
        <color theme="1"/>
        <rFont val="Calibri"/>
        <family val="2"/>
        <scheme val="minor"/>
      </rPr>
      <t>To ensure that organisation's operations are not adversely affected by the testing process, performance/load testing and penetration testing on the organisation’s systems shall be carried out with care.</t>
    </r>
  </si>
  <si>
    <r>
      <rPr>
        <b/>
        <sz val="10"/>
        <rFont val="Calibri"/>
        <family val="2"/>
        <scheme val="minor"/>
      </rPr>
      <t>ID.RA-01.5:</t>
    </r>
    <r>
      <rPr>
        <sz val="10"/>
        <rFont val="Calibri"/>
        <family val="2"/>
        <scheme val="minor"/>
      </rPr>
      <t xml:space="preserve"> Vulnerability scanning shall not adversely impact system functions.</t>
    </r>
  </si>
  <si>
    <r>
      <rPr>
        <b/>
        <sz val="10"/>
        <color theme="1"/>
        <rFont val="Calibri"/>
        <family val="2"/>
        <scheme val="minor"/>
      </rPr>
      <t>ID.RA-01.6:</t>
    </r>
    <r>
      <rPr>
        <sz val="10"/>
        <color theme="1"/>
        <rFont val="Calibri"/>
        <family val="2"/>
        <scheme val="minor"/>
      </rPr>
      <t xml:space="preserve"> Vulnerabilities shall be identified and managed in all relevant assets, including software, network and system architectures, and facilities.</t>
    </r>
  </si>
  <si>
    <r>
      <t xml:space="preserve">ID.RA-02: </t>
    </r>
    <r>
      <rPr>
        <sz val="10"/>
        <color rgb="FF000000"/>
        <rFont val="Calibri"/>
        <family val="2"/>
        <scheme val="minor"/>
      </rPr>
      <t>Cyber threat intelligence is received from information sharing forums and sources.</t>
    </r>
  </si>
  <si>
    <r>
      <rPr>
        <b/>
        <sz val="10"/>
        <color theme="1"/>
        <rFont val="Calibri"/>
        <family val="2"/>
        <scheme val="minor"/>
      </rPr>
      <t>ID.RA-02.1:</t>
    </r>
    <r>
      <rPr>
        <sz val="10"/>
        <color theme="1"/>
        <rFont val="Calibri"/>
        <family val="2"/>
        <scheme val="minor"/>
      </rPr>
      <t xml:space="preserve"> A threat and vulnerability awareness programme that includes a cross-organisation information-sharing capability shall be implemented.</t>
    </r>
  </si>
  <si>
    <r>
      <rPr>
        <b/>
        <sz val="10"/>
        <color theme="1"/>
        <rFont val="Calibri"/>
        <family val="2"/>
        <scheme val="minor"/>
      </rPr>
      <t xml:space="preserve">ID.RA-02.2: </t>
    </r>
    <r>
      <rPr>
        <sz val="10"/>
        <color theme="1"/>
        <rFont val="Calibri"/>
        <family val="2"/>
        <scheme val="minor"/>
      </rPr>
      <t>Automated mechanisms shall be implemented to disseminate security alerts and advisories to relevant organisation stakeholders.</t>
    </r>
  </si>
  <si>
    <r>
      <t xml:space="preserve">ID.RA-03: </t>
    </r>
    <r>
      <rPr>
        <sz val="10"/>
        <color rgb="FF000000"/>
        <rFont val="Calibri"/>
        <family val="2"/>
        <scheme val="minor"/>
      </rPr>
      <t>Internal and external threats to the organisation are identified and recorded</t>
    </r>
  </si>
  <si>
    <r>
      <rPr>
        <b/>
        <sz val="10"/>
        <color theme="1"/>
        <rFont val="Calibri"/>
        <family val="2"/>
        <scheme val="minor"/>
      </rPr>
      <t>ID.RA-03.1:</t>
    </r>
    <r>
      <rPr>
        <sz val="10"/>
        <color theme="1"/>
        <rFont val="Calibri"/>
        <family val="2"/>
        <scheme val="minor"/>
      </rPr>
      <t xml:space="preserve"> Threats shall be identified and assessed in relation to all relevant assets, including software, network and system architectures, and facilities.</t>
    </r>
  </si>
  <si>
    <r>
      <t xml:space="preserve">ID.RA-05: </t>
    </r>
    <r>
      <rPr>
        <sz val="10"/>
        <color rgb="FF000000"/>
        <rFont val="Calibri"/>
        <family val="2"/>
        <scheme val="minor"/>
      </rPr>
      <t>Threats, vulnerabilities, likelihoods, and impacts are used to understand inherent risk and inform risk response prioritisation.</t>
    </r>
  </si>
  <si>
    <r>
      <rPr>
        <b/>
        <sz val="10"/>
        <color theme="1"/>
        <rFont val="Calibri"/>
        <family val="2"/>
        <scheme val="minor"/>
      </rPr>
      <t>ID.RA-05.1:</t>
    </r>
    <r>
      <rPr>
        <sz val="10"/>
        <color theme="1"/>
        <rFont val="Calibri"/>
        <family val="2"/>
        <scheme val="minor"/>
      </rPr>
      <t xml:space="preserve"> The organisation shall conduct risk assessments in which risk is determined by threats, vulnerabilities and the impact on business processes and assets.</t>
    </r>
  </si>
  <si>
    <r>
      <rPr>
        <b/>
        <sz val="10"/>
        <color theme="0"/>
        <rFont val="Calibri"/>
        <family val="2"/>
        <scheme val="minor"/>
      </rPr>
      <t>ID.RA-05.2:</t>
    </r>
    <r>
      <rPr>
        <sz val="10"/>
        <color theme="0"/>
        <rFont val="Calibri"/>
        <family val="2"/>
        <scheme val="minor"/>
      </rPr>
      <t xml:space="preserve"> The organisation shall conduct and document risk assessments in which risk is determined by threats, vulnerabilities, impact on business processes and assets, and likelihood of their occurrence.</t>
    </r>
  </si>
  <si>
    <r>
      <rPr>
        <b/>
        <sz val="10"/>
        <color theme="0"/>
        <rFont val="Calibri"/>
        <family val="2"/>
        <scheme val="minor"/>
      </rPr>
      <t>ID.RA-05.3</t>
    </r>
    <r>
      <rPr>
        <sz val="10"/>
        <color theme="0"/>
        <rFont val="Calibri"/>
        <family val="2"/>
        <scheme val="minor"/>
      </rPr>
      <t>: Risk assessment results shall be disseminated to relevant stakeholders.</t>
    </r>
  </si>
  <si>
    <r>
      <t xml:space="preserve">ID.RA-06: </t>
    </r>
    <r>
      <rPr>
        <sz val="10"/>
        <color rgb="FF000000"/>
        <rFont val="Calibri"/>
        <family val="2"/>
        <scheme val="minor"/>
      </rPr>
      <t>Risk responses are chosen, prioritised, planned, tracked, and communicated.</t>
    </r>
  </si>
  <si>
    <r>
      <rPr>
        <b/>
        <sz val="10"/>
        <color theme="0"/>
        <rFont val="Calibri"/>
        <family val="2"/>
        <scheme val="minor"/>
      </rPr>
      <t xml:space="preserve">ID.RA-06.1: </t>
    </r>
    <r>
      <rPr>
        <sz val="10"/>
        <color theme="0"/>
        <rFont val="Calibri"/>
        <family val="2"/>
        <scheme val="minor"/>
      </rPr>
      <t>Risk responses shall be identified, prioritised, planned, tracked and communicated.</t>
    </r>
  </si>
  <si>
    <r>
      <t xml:space="preserve">ID.RA-08: </t>
    </r>
    <r>
      <rPr>
        <sz val="10"/>
        <color rgb="FF000000"/>
        <rFont val="Calibri"/>
        <family val="2"/>
        <scheme val="minor"/>
      </rPr>
      <t>Processes for receiving, analysing, and responding to vulnerability disclosures are established.</t>
    </r>
  </si>
  <si>
    <r>
      <rPr>
        <b/>
        <sz val="10"/>
        <color theme="0"/>
        <rFont val="Calibri"/>
        <family val="2"/>
        <scheme val="minor"/>
      </rPr>
      <t xml:space="preserve">ID.RA-08.1: </t>
    </r>
    <r>
      <rPr>
        <sz val="10"/>
        <color theme="0"/>
        <rFont val="Calibri"/>
        <family val="2"/>
        <scheme val="minor"/>
      </rPr>
      <t xml:space="preserve">	The organisation shall establish and implement a vulnerability management plan to identify, analyse, assess, mitigate and communicate all types of vulnerabilities including in the form of a Coordinated Vulnerability Disclosure (CVD) according to applicable legal modalities.</t>
    </r>
  </si>
  <si>
    <r>
      <rPr>
        <b/>
        <sz val="10"/>
        <color theme="1"/>
        <rFont val="Calibri"/>
        <family val="2"/>
        <scheme val="minor"/>
      </rPr>
      <t xml:space="preserve">ID.RA-08.2: </t>
    </r>
    <r>
      <rPr>
        <sz val="10"/>
        <color theme="1"/>
        <rFont val="Calibri"/>
        <family val="2"/>
        <scheme val="minor"/>
      </rPr>
      <t>The organisation shall implement automated mechanisms for disseminating and tracking remedial measures related to vulnerability information that automatically handles vulnerability data collection, disseminates information, tracks remedial measures, includes reporting and accountability, and enables continuous monitoring.</t>
    </r>
  </si>
  <si>
    <r>
      <rPr>
        <b/>
        <sz val="10"/>
        <color rgb="FF000000"/>
        <rFont val="Calibri"/>
        <family val="2"/>
        <scheme val="minor"/>
      </rPr>
      <t xml:space="preserve">Improvement (ID.IM): </t>
    </r>
    <r>
      <rPr>
        <sz val="10"/>
        <color rgb="FF000000"/>
        <rFont val="Calibri"/>
        <family val="2"/>
        <scheme val="minor"/>
      </rPr>
      <t>Improvements to organisational  cybersecurity risk management processes, procedures and activities are identified across all CyFun®  functions.</t>
    </r>
  </si>
  <si>
    <r>
      <t xml:space="preserve">ID.IM-02: </t>
    </r>
    <r>
      <rPr>
        <sz val="10"/>
        <color rgb="FF000000"/>
        <rFont val="Calibri"/>
        <family val="2"/>
        <scheme val="minor"/>
      </rPr>
      <t>Improvements are identified from security tests and exercises, including those made in coordination with suppliers and relevant third parties.</t>
    </r>
  </si>
  <si>
    <r>
      <rPr>
        <b/>
        <sz val="10"/>
        <color theme="1"/>
        <rFont val="Calibri"/>
        <family val="2"/>
        <scheme val="minor"/>
      </rPr>
      <t>ID.IM-02.1:</t>
    </r>
    <r>
      <rPr>
        <sz val="10"/>
        <color theme="1"/>
        <rFont val="Calibri"/>
        <family val="2"/>
        <scheme val="minor"/>
      </rPr>
      <t xml:space="preserve"> Security tests and exercises, including those conducted with suppliers and relevant third parties, shall be used to identify areas for improvement.</t>
    </r>
  </si>
  <si>
    <r>
      <t xml:space="preserve">ID.IM-03: </t>
    </r>
    <r>
      <rPr>
        <sz val="10"/>
        <color rgb="FF000000"/>
        <rFont val="Calibri"/>
        <family val="2"/>
        <scheme val="minor"/>
      </rPr>
      <t xml:space="preserve"> Improvements are identified from execution of operational processes, procedures, and activities.</t>
    </r>
  </si>
  <si>
    <r>
      <rPr>
        <b/>
        <sz val="10"/>
        <color rgb="FF000000"/>
        <rFont val="Calibri"/>
      </rPr>
      <t xml:space="preserve">ID.IM-03.1: </t>
    </r>
    <r>
      <rPr>
        <sz val="10"/>
        <color rgb="FF000000"/>
        <rFont val="Calibri"/>
      </rPr>
      <t>The organisation shall conduct post-incident evaluations to analyse lessons learned from incident response and recovery, and consequently improve processes / procedures / technologies to enhance its cyber resilience.</t>
    </r>
  </si>
  <si>
    <r>
      <rPr>
        <b/>
        <sz val="10"/>
        <color theme="1"/>
        <rFont val="Calibri"/>
        <family val="2"/>
        <scheme val="minor"/>
      </rPr>
      <t>ID.IM-03.2:</t>
    </r>
    <r>
      <rPr>
        <sz val="10"/>
        <color theme="1"/>
        <rFont val="Calibri"/>
        <family val="2"/>
        <scheme val="minor"/>
      </rPr>
      <t xml:space="preserve"> The organisation shall incorporate lessons learned from incident handling activities into updated or new incident handling processes and/or procedures that are framed by appropriate training after review, approval and testing.</t>
    </r>
  </si>
  <si>
    <r>
      <rPr>
        <b/>
        <sz val="10"/>
        <color theme="1"/>
        <rFont val="Calibri"/>
        <family val="2"/>
        <scheme val="minor"/>
      </rPr>
      <t>ID.IM-03.3:</t>
    </r>
    <r>
      <rPr>
        <sz val="10"/>
        <color theme="1"/>
        <rFont val="Calibri"/>
        <family val="2"/>
        <scheme val="minor"/>
      </rPr>
      <t xml:space="preserve"> The organisation shall identify improvements derived from the monitoring, measurements, assessments, and lessons learned and consequently translate this into improved processes / procedures / technologies to enhance its cyber resilience (continuous improvement).	</t>
    </r>
  </si>
  <si>
    <r>
      <rPr>
        <b/>
        <sz val="10"/>
        <color theme="1"/>
        <rFont val="Calibri"/>
        <family val="2"/>
        <scheme val="minor"/>
      </rPr>
      <t>ID.IM-03.4:</t>
    </r>
    <r>
      <rPr>
        <sz val="10"/>
        <color theme="1"/>
        <rFont val="Calibri"/>
        <family val="2"/>
        <scheme val="minor"/>
      </rPr>
      <t xml:space="preserve"> The organisation shall collaborate and share information about its critical system's related security incidents and mitigation measures with designated partners.</t>
    </r>
  </si>
  <si>
    <r>
      <rPr>
        <b/>
        <sz val="10"/>
        <color theme="1"/>
        <rFont val="Calibri"/>
        <family val="2"/>
        <scheme val="minor"/>
      </rPr>
      <t xml:space="preserve">ID.IM-03.5: </t>
    </r>
    <r>
      <rPr>
        <sz val="10"/>
        <color theme="1"/>
        <rFont val="Calibri"/>
        <family val="2"/>
        <scheme val="minor"/>
      </rPr>
      <t>Communication of effectiveness of protection technologies shall be shared with relevant stakeholders.</t>
    </r>
  </si>
  <si>
    <r>
      <rPr>
        <b/>
        <sz val="10"/>
        <color theme="1"/>
        <rFont val="Calibri"/>
        <family val="2"/>
        <scheme val="minor"/>
      </rPr>
      <t>ID.IM-03.6:</t>
    </r>
    <r>
      <rPr>
        <sz val="10"/>
        <color theme="1"/>
        <rFont val="Calibri"/>
        <family val="2"/>
        <scheme val="minor"/>
      </rPr>
      <t xml:space="preserve"> The organisation shall implement, where feasible, automated mechanisms to facilitate the process of information sharing and collaboration.</t>
    </r>
  </si>
  <si>
    <r>
      <rPr>
        <b/>
        <sz val="10"/>
        <color theme="1"/>
        <rFont val="Calibri"/>
        <family val="2"/>
        <scheme val="minor"/>
      </rPr>
      <t xml:space="preserve">ID.IM-03.7: </t>
    </r>
    <r>
      <rPr>
        <sz val="10"/>
        <color theme="1"/>
        <rFont val="Calibri"/>
        <family val="2"/>
        <scheme val="minor"/>
      </rPr>
      <t>The organisation shall implement independent teams to assess its processes, best practices, and technology solutions to safeguard critical systems and assets.</t>
    </r>
  </si>
  <si>
    <r>
      <rPr>
        <b/>
        <sz val="10"/>
        <color theme="1"/>
        <rFont val="Calibri"/>
        <family val="2"/>
        <scheme val="minor"/>
      </rPr>
      <t>ID.IM-03.8:</t>
    </r>
    <r>
      <rPr>
        <sz val="10"/>
        <color theme="1"/>
        <rFont val="Calibri"/>
        <family val="2"/>
        <scheme val="minor"/>
      </rPr>
      <t xml:space="preserve"> The organisation shall ensure that the security plan for its critical systems facilitates the review, testing, and continual improvement of the security protection processes.</t>
    </r>
  </si>
  <si>
    <r>
      <rPr>
        <b/>
        <sz val="10"/>
        <color theme="0"/>
        <rFont val="Calibri"/>
        <family val="2"/>
        <scheme val="minor"/>
      </rPr>
      <t>ID.IM-03.9:</t>
    </r>
    <r>
      <rPr>
        <sz val="10"/>
        <color theme="0"/>
        <rFont val="Calibri"/>
        <family val="2"/>
        <scheme val="minor"/>
      </rPr>
      <t xml:space="preserve"> The organisation shall conduct specialised assessments including in-depth monitoring, vulnerability scanning, malicious user testing, insider threat assessment, performance/load testing, and verification and validation testing on the organisation's critical systems.	</t>
    </r>
  </si>
  <si>
    <r>
      <t xml:space="preserve">ID.IM-04: </t>
    </r>
    <r>
      <rPr>
        <sz val="10"/>
        <color theme="1"/>
        <rFont val="Calibri"/>
        <family val="2"/>
        <scheme val="minor"/>
      </rPr>
      <t>Incident response plans and other cybersecurity plans that affect operations are established, communicated, maintained, and improved.</t>
    </r>
  </si>
  <si>
    <r>
      <rPr>
        <b/>
        <sz val="10"/>
        <color rgb="FFFFFFFF"/>
        <rFont val="Calibri"/>
        <family val="2"/>
        <scheme val="minor"/>
      </rPr>
      <t xml:space="preserve">ID.IM-04.1: </t>
    </r>
    <r>
      <rPr>
        <sz val="10"/>
        <color rgb="FFFFFFFF"/>
        <rFont val="Calibri"/>
        <family val="2"/>
        <scheme val="minor"/>
      </rPr>
      <t>Contingency and continuity plans shall be established, communicated, maintained, tested, validated, and improved.</t>
    </r>
  </si>
  <si>
    <r>
      <rPr>
        <b/>
        <sz val="10"/>
        <color theme="0"/>
        <rFont val="Calibri"/>
        <family val="2"/>
        <scheme val="minor"/>
      </rPr>
      <t>ID.IM-04.2:</t>
    </r>
    <r>
      <rPr>
        <sz val="10"/>
        <color theme="0"/>
        <rFont val="Calibri"/>
        <family val="2"/>
        <scheme val="minor"/>
      </rPr>
      <t xml:space="preserve"> The organisation shall coordinate the development and testing of Incident Response Plans and other cybersecurity plans that affect operations with stakeholders to ensure that these plans align with overall organisational goals and enhance resilience.</t>
    </r>
  </si>
  <si>
    <r>
      <rPr>
        <b/>
        <sz val="10"/>
        <color rgb="FFFFFFFF"/>
        <rFont val="Calibri"/>
        <scheme val="minor"/>
      </rPr>
      <t xml:space="preserve">TLP: </t>
    </r>
    <r>
      <rPr>
        <b/>
        <sz val="10"/>
        <color rgb="FFFFC000"/>
        <rFont val="Calibri"/>
      </rPr>
      <t xml:space="preserve">AMBER </t>
    </r>
    <r>
      <rPr>
        <b/>
        <sz val="10"/>
        <color rgb="FFFFFFFF"/>
        <rFont val="Calibri"/>
      </rPr>
      <t xml:space="preserve">- CyFun®2025     </t>
    </r>
    <r>
      <rPr>
        <b/>
        <sz val="10"/>
        <color rgb="FFFFFFFF"/>
        <rFont val="Calibri"/>
        <scheme val="minor"/>
      </rPr>
      <t>CyberFundamentals Tool version:</t>
    </r>
  </si>
  <si>
    <r>
      <t xml:space="preserve">Identity Management, Authentication, and Access Control (PR.AA): </t>
    </r>
    <r>
      <rPr>
        <sz val="10"/>
        <rFont val="Calibri"/>
        <family val="2"/>
        <scheme val="minor"/>
      </rPr>
      <t>Access to physical and logical assets is limited to authorised users, services, and hardware and managed commensurate with the assessed risk of unauthorised access.</t>
    </r>
  </si>
  <si>
    <r>
      <t xml:space="preserve">PR.AA-01: </t>
    </r>
    <r>
      <rPr>
        <sz val="10"/>
        <color rgb="FF000000"/>
        <rFont val="Calibri"/>
        <family val="2"/>
        <scheme val="minor"/>
      </rPr>
      <t>Identities and credentials for authorised users, services, and hardware are managed by the organisation.</t>
    </r>
  </si>
  <si>
    <r>
      <rPr>
        <b/>
        <sz val="10"/>
        <color theme="0"/>
        <rFont val="Calibri"/>
        <family val="2"/>
        <scheme val="minor"/>
      </rPr>
      <t xml:space="preserve">PR.AA-01.1: </t>
    </r>
    <r>
      <rPr>
        <sz val="10"/>
        <color theme="0"/>
        <rFont val="Calibri"/>
        <family val="2"/>
        <scheme val="minor"/>
      </rPr>
      <t xml:space="preserve">Identities and credentials for authorised users, services, and hardware shall be managed. </t>
    </r>
  </si>
  <si>
    <r>
      <rPr>
        <b/>
        <sz val="10"/>
        <color rgb="FF000000"/>
        <rFont val="Calibri"/>
        <family val="2"/>
        <scheme val="minor"/>
      </rPr>
      <t xml:space="preserve">PR.AA-01.2: </t>
    </r>
    <r>
      <rPr>
        <sz val="10"/>
        <color rgb="FF000000"/>
        <rFont val="Calibri"/>
        <family val="2"/>
        <scheme val="minor"/>
      </rPr>
      <t>Identities and credentials for authorised users, services and hardware shall be managed through automated mechanisms whenever feasible.</t>
    </r>
  </si>
  <si>
    <r>
      <rPr>
        <b/>
        <sz val="10"/>
        <color rgb="FF000000"/>
        <rFont val="Calibri"/>
        <scheme val="minor"/>
      </rPr>
      <t>PR.AA-01.3</t>
    </r>
    <r>
      <rPr>
        <sz val="10"/>
        <color rgb="FF000000"/>
        <rFont val="Calibri"/>
        <scheme val="minor"/>
      </rPr>
      <t>: System credentials shall be deactivated after a specified period of inactivity unless it would compromise the safe operation of (critical) processes.</t>
    </r>
  </si>
  <si>
    <r>
      <rPr>
        <b/>
        <sz val="10"/>
        <color rgb="FF000000"/>
        <rFont val="Calibri"/>
        <family val="2"/>
        <scheme val="minor"/>
      </rPr>
      <t>PR.AA-01.4:</t>
    </r>
    <r>
      <rPr>
        <sz val="10"/>
        <color rgb="FF000000"/>
        <rFont val="Calibri"/>
        <family val="2"/>
        <scheme val="minor"/>
      </rPr>
      <t xml:space="preserve"> For transactions within the organisation's critical systems, the organisation shall implement Multi Factor Authentication (MFA), cryptographic certificates, identity tokens, cryptographic keys and other credentials as appropriate and where feasible.</t>
    </r>
  </si>
  <si>
    <r>
      <rPr>
        <b/>
        <sz val="10"/>
        <color theme="1"/>
        <rFont val="Calibri"/>
        <family val="2"/>
        <scheme val="minor"/>
      </rPr>
      <t>PR.AA-01.5:</t>
    </r>
    <r>
      <rPr>
        <sz val="10"/>
        <color theme="1"/>
        <rFont val="Calibri"/>
        <family val="2"/>
        <scheme val="minor"/>
      </rPr>
      <t xml:space="preserve"> The organisation’s critical systems shall be monitored for atypical use of system credentials. Credentials associated with significant risk shall be disabled.</t>
    </r>
  </si>
  <si>
    <r>
      <rPr>
        <b/>
        <sz val="10"/>
        <color theme="1"/>
        <rFont val="Calibri"/>
        <family val="2"/>
        <scheme val="minor"/>
      </rPr>
      <t xml:space="preserve">PR.AA-02: </t>
    </r>
    <r>
      <rPr>
        <sz val="10"/>
        <color theme="1"/>
        <rFont val="Calibri"/>
        <family val="2"/>
        <scheme val="minor"/>
      </rPr>
      <t>Identities are proofed and bound to credentials based on the context of interactions.</t>
    </r>
  </si>
  <si>
    <r>
      <rPr>
        <b/>
        <sz val="10"/>
        <rFont val="Calibri"/>
        <family val="2"/>
        <scheme val="minor"/>
      </rPr>
      <t>PR.AA-02.1:</t>
    </r>
    <r>
      <rPr>
        <sz val="10"/>
        <rFont val="Calibri"/>
        <family val="2"/>
        <scheme val="minor"/>
      </rPr>
      <t xml:space="preserve"> The organisation shall implement documented procedures for verifying the identity of individuals before issuing credentials that provide access to the organisation's systems.</t>
    </r>
  </si>
  <si>
    <r>
      <rPr>
        <b/>
        <sz val="10"/>
        <color rgb="FF000000"/>
        <rFont val="Calibri"/>
        <scheme val="minor"/>
      </rPr>
      <t>PR.AA-02.2:</t>
    </r>
    <r>
      <rPr>
        <sz val="10"/>
        <color rgb="FF000000"/>
        <rFont val="Calibri"/>
        <scheme val="minor"/>
      </rPr>
      <t xml:space="preserve"> The organisation shall ensure that unique credentials are used for each authenticated user, device, and process interacting with the organisation's critical systems. These credentials shall be verified, and the unique identifiers shall be captured during system interactions. Exceptions may be made for emergency access ("break-glass" procedures), provided such access is strictly controlled, logged, and reviewed.</t>
    </r>
  </si>
  <si>
    <r>
      <rPr>
        <b/>
        <sz val="10"/>
        <color theme="1"/>
        <rFont val="Calibri"/>
        <family val="2"/>
        <scheme val="minor"/>
      </rPr>
      <t xml:space="preserve">PR.AA-03: </t>
    </r>
    <r>
      <rPr>
        <sz val="10"/>
        <color theme="1"/>
        <rFont val="Calibri"/>
        <family val="2"/>
        <scheme val="minor"/>
      </rPr>
      <t>Users, services, and hardware are authenticated.</t>
    </r>
  </si>
  <si>
    <r>
      <rPr>
        <b/>
        <sz val="10"/>
        <rFont val="Calibri"/>
        <family val="2"/>
        <scheme val="minor"/>
      </rPr>
      <t>PR.AA-03.1</t>
    </r>
    <r>
      <rPr>
        <sz val="10"/>
        <rFont val="Calibri"/>
        <family val="2"/>
        <scheme val="minor"/>
      </rPr>
      <t>: All wireless access points used by the organisation, including those providing guest access, shall be securely configured, managed, and monitored to prevent unauthorised  access and ensure network integrity.</t>
    </r>
  </si>
  <si>
    <r>
      <rPr>
        <b/>
        <sz val="10"/>
        <color theme="0"/>
        <rFont val="Calibri"/>
        <family val="2"/>
        <scheme val="minor"/>
      </rPr>
      <t>PR.AA-03.2:</t>
    </r>
    <r>
      <rPr>
        <sz val="10"/>
        <color theme="0"/>
        <rFont val="Calibri"/>
        <family val="2"/>
        <scheme val="minor"/>
      </rPr>
      <t xml:space="preserve"> Multi-Factor Authentication (MFA) shall be required to access the organisation's networks remotely.</t>
    </r>
  </si>
  <si>
    <r>
      <rPr>
        <b/>
        <sz val="10"/>
        <color theme="0"/>
        <rFont val="Calibri"/>
        <family val="2"/>
        <scheme val="minor"/>
      </rPr>
      <t>PR.AA-03.3</t>
    </r>
    <r>
      <rPr>
        <sz val="10"/>
        <color theme="0"/>
        <rFont val="Calibri"/>
        <family val="2"/>
        <scheme val="minor"/>
      </rPr>
      <t>: 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r>
  </si>
  <si>
    <r>
      <rPr>
        <b/>
        <sz val="10"/>
        <color rgb="FF000000"/>
        <rFont val="Calibri"/>
        <family val="2"/>
        <scheme val="minor"/>
      </rPr>
      <t xml:space="preserve">PR.AA-03.4: </t>
    </r>
    <r>
      <rPr>
        <sz val="10"/>
        <color rgb="FF000000"/>
        <rFont val="Calibri"/>
        <family val="2"/>
        <scheme val="minor"/>
      </rPr>
      <t>Remote access to the organisation’s critical systems shall be monitored and cryptographic mechanisms shall be implemented where determined necessary.</t>
    </r>
  </si>
  <si>
    <r>
      <rPr>
        <b/>
        <sz val="10"/>
        <rFont val="Calibri"/>
        <family val="2"/>
        <scheme val="minor"/>
      </rPr>
      <t xml:space="preserve">PR.AA-03.5: </t>
    </r>
    <r>
      <rPr>
        <sz val="10"/>
        <rFont val="Calibri"/>
        <family val="2"/>
        <scheme val="minor"/>
      </rPr>
      <t>The security for connections with external systems shall be verified and framed by documented agreements.</t>
    </r>
  </si>
  <si>
    <r>
      <rPr>
        <b/>
        <sz val="10"/>
        <color theme="1"/>
        <rFont val="Calibri"/>
        <family val="2"/>
        <scheme val="minor"/>
      </rPr>
      <t>PR.AA-04:</t>
    </r>
    <r>
      <rPr>
        <sz val="10"/>
        <color theme="1"/>
        <rFont val="Calibri"/>
        <family val="2"/>
        <scheme val="minor"/>
      </rPr>
      <t xml:space="preserve"> </t>
    </r>
    <r>
      <rPr>
        <sz val="10"/>
        <color rgb="FF000000"/>
        <rFont val="Calibri"/>
        <family val="2"/>
        <scheme val="minor"/>
      </rPr>
      <t>Identity assertions are protected, conveyed, and verified.</t>
    </r>
  </si>
  <si>
    <r>
      <rPr>
        <b/>
        <sz val="10"/>
        <color rgb="FF000000"/>
        <rFont val="Calibri"/>
      </rPr>
      <t>PR.AA-04.1:</t>
    </r>
    <r>
      <rPr>
        <sz val="10"/>
        <color rgb="FF000000"/>
        <rFont val="Calibri"/>
      </rPr>
      <t xml:space="preserve"> Identity assertions shall be protected, conveyed, and verified.</t>
    </r>
  </si>
  <si>
    <r>
      <t xml:space="preserve">PR.AA-05: </t>
    </r>
    <r>
      <rPr>
        <sz val="10"/>
        <color rgb="FF000000"/>
        <rFont val="Calibri"/>
        <family val="2"/>
        <scheme val="minor"/>
      </rPr>
      <t>Access permissions, entitlements, and authorisations are defined in a policy, managed, enforced, and reviewed, and incorporate the principles of least privilege and separation of duties.</t>
    </r>
  </si>
  <si>
    <r>
      <rPr>
        <b/>
        <sz val="10"/>
        <color theme="0"/>
        <rFont val="Calibri"/>
        <family val="2"/>
        <scheme val="minor"/>
      </rPr>
      <t xml:space="preserve">PR.AA-05.1: </t>
    </r>
    <r>
      <rPr>
        <sz val="10"/>
        <color theme="0"/>
        <rFont val="Calibri"/>
        <family val="2"/>
        <scheme val="minor"/>
      </rPr>
      <t>Access permissions, rights, and authorisations shall be defined, managed, enforced and reviewed.</t>
    </r>
  </si>
  <si>
    <r>
      <rPr>
        <b/>
        <sz val="10"/>
        <color theme="0"/>
        <rFont val="Calibri"/>
        <family val="2"/>
        <scheme val="minor"/>
      </rPr>
      <t>PR.AA-05.2:</t>
    </r>
    <r>
      <rPr>
        <sz val="10"/>
        <color theme="0"/>
        <rFont val="Calibri"/>
        <family val="2"/>
        <scheme val="minor"/>
      </rPr>
      <t xml:space="preserve"> It shall be determined who needs access to the organisation's business-critical information and technology and the means to gain access.</t>
    </r>
  </si>
  <si>
    <r>
      <rPr>
        <b/>
        <sz val="10"/>
        <color theme="0"/>
        <rFont val="Calibri"/>
        <family val="2"/>
        <scheme val="minor"/>
      </rPr>
      <t>PR.AA-05.3:</t>
    </r>
    <r>
      <rPr>
        <sz val="10"/>
        <color theme="0"/>
        <rFont val="Calibri"/>
        <family val="2"/>
        <scheme val="minor"/>
      </rPr>
      <t xml:space="preserve"> Access rights, privileges and authorisations must be restricted to the systems and specific information needed to perform the tasks (the principle of Least Privilege).</t>
    </r>
  </si>
  <si>
    <r>
      <rPr>
        <b/>
        <sz val="10"/>
        <color theme="0"/>
        <rFont val="Calibri"/>
        <family val="2"/>
        <scheme val="minor"/>
      </rPr>
      <t xml:space="preserve">PR.AA-05.4: </t>
    </r>
    <r>
      <rPr>
        <sz val="10"/>
        <color theme="0"/>
        <rFont val="Calibri"/>
        <family val="2"/>
        <scheme val="minor"/>
      </rPr>
      <t>No-one shall have administrative privileges for routine day-to-day tasks.</t>
    </r>
  </si>
  <si>
    <r>
      <rPr>
        <b/>
        <sz val="10"/>
        <color rgb="FF000000"/>
        <rFont val="Calibri"/>
        <family val="2"/>
        <scheme val="minor"/>
      </rPr>
      <t>PR.AA-05.5:</t>
    </r>
    <r>
      <rPr>
        <sz val="10"/>
        <color rgb="FF000000"/>
        <rFont val="Calibri"/>
        <family val="2"/>
        <scheme val="minor"/>
      </rPr>
      <t xml:space="preserve"> Where technically, operationally, and economically feasible—without compromising system integrity, safety, or compliance—automated mechanisms shall be implemented to manage user accounts on critical ICT and OT systems. Feasibility shall be determined based on system capabilities, integration potential, risk assessment, and business impact.
</t>
    </r>
  </si>
  <si>
    <r>
      <rPr>
        <b/>
        <sz val="10"/>
        <rFont val="Calibri"/>
        <family val="2"/>
        <scheme val="minor"/>
      </rPr>
      <t>PR.AA-05.6:</t>
    </r>
    <r>
      <rPr>
        <sz val="10"/>
        <rFont val="Calibri"/>
        <family val="2"/>
        <scheme val="minor"/>
      </rPr>
      <t xml:space="preserve"> Separation of duties (SoD) shall be ensured in the management of access rights.
</t>
    </r>
  </si>
  <si>
    <r>
      <rPr>
        <b/>
        <sz val="10"/>
        <rFont val="Calibri"/>
        <family val="2"/>
        <scheme val="minor"/>
      </rPr>
      <t>PR.AA-05.7:</t>
    </r>
    <r>
      <rPr>
        <sz val="10"/>
        <rFont val="Calibri"/>
        <family val="2"/>
        <scheme val="minor"/>
      </rPr>
      <t xml:space="preserve"> Privileged users shall be managed and monitored.
</t>
    </r>
  </si>
  <si>
    <r>
      <rPr>
        <b/>
        <sz val="10"/>
        <rFont val="Calibri"/>
        <family val="2"/>
        <scheme val="minor"/>
      </rPr>
      <t>PR.AA-05.8:</t>
    </r>
    <r>
      <rPr>
        <sz val="10"/>
        <rFont val="Calibri"/>
        <family val="2"/>
        <scheme val="minor"/>
      </rPr>
      <t xml:space="preserve"> Account usage restrictions for specific time periods and locations shall be taken into account in the organisation's security access policy and applied accordingly.	</t>
    </r>
  </si>
  <si>
    <r>
      <rPr>
        <b/>
        <sz val="10"/>
        <rFont val="Calibri"/>
        <family val="2"/>
        <scheme val="minor"/>
      </rPr>
      <t>PR.AA-05.9:</t>
    </r>
    <r>
      <rPr>
        <sz val="10"/>
        <rFont val="Calibri"/>
        <family val="2"/>
        <scheme val="minor"/>
      </rPr>
      <t xml:space="preserve"> Privileged users shall be managed, monitored and audited. </t>
    </r>
  </si>
  <si>
    <r>
      <t xml:space="preserve">PR.AA-06: </t>
    </r>
    <r>
      <rPr>
        <sz val="10"/>
        <color rgb="FF000000"/>
        <rFont val="Calibri"/>
        <family val="2"/>
        <scheme val="minor"/>
      </rPr>
      <t>Physical access to assets is managed, monitored, and enforced commensurate with risk.</t>
    </r>
  </si>
  <si>
    <r>
      <rPr>
        <b/>
        <sz val="10"/>
        <color rgb="FF000000"/>
        <rFont val="Calibri"/>
        <scheme val="minor"/>
      </rPr>
      <t xml:space="preserve">PR.AA-06.1: </t>
    </r>
    <r>
      <rPr>
        <sz val="10"/>
        <color rgb="FF000000"/>
        <rFont val="Calibri"/>
        <scheme val="minor"/>
      </rPr>
      <t xml:space="preserve">Physical access to all organisational assets, including critical zones, shall be managed, monitored, and enforced based on risk. </t>
    </r>
  </si>
  <si>
    <r>
      <rPr>
        <b/>
        <sz val="10"/>
        <color rgb="FF000000"/>
        <rFont val="Calibri"/>
        <scheme val="minor"/>
      </rPr>
      <t>PR.AA-06.2:</t>
    </r>
    <r>
      <rPr>
        <sz val="10"/>
        <color rgb="FF000000"/>
        <rFont val="Calibri"/>
        <scheme val="minor"/>
      </rPr>
      <t xml:space="preserve"> Physical access controls shall include specific procedures for emergency situations, ensuring continued protection of critical and non-critical assets during such events. 
</t>
    </r>
  </si>
  <si>
    <r>
      <rPr>
        <sz val="10"/>
        <color rgb="FF000000"/>
        <rFont val="Calibri"/>
        <scheme val="minor"/>
      </rPr>
      <t xml:space="preserve">
</t>
    </r>
    <r>
      <rPr>
        <b/>
        <sz val="10"/>
        <color rgb="FF000000"/>
        <rFont val="Calibri"/>
        <scheme val="minor"/>
      </rPr>
      <t>PR.AA-06.3:</t>
    </r>
    <r>
      <rPr>
        <sz val="10"/>
        <color rgb="FF000000"/>
        <rFont val="Calibri"/>
        <scheme val="minor"/>
      </rPr>
      <t xml:space="preserve"> Critical zones shall have additional physical access controls beyond those applied to general facilities.
</t>
    </r>
  </si>
  <si>
    <r>
      <rPr>
        <b/>
        <sz val="10"/>
        <color rgb="FF000000"/>
        <rFont val="Calibri"/>
        <scheme val="minor"/>
      </rPr>
      <t>PR.AA-06.4</t>
    </r>
    <r>
      <rPr>
        <sz val="10"/>
        <color rgb="FF000000"/>
        <rFont val="Calibri"/>
        <scheme val="minor"/>
      </rPr>
      <t>: Assets located within critical zones shall be physically protected against unauthorised access, damage, or interference.</t>
    </r>
  </si>
  <si>
    <r>
      <t xml:space="preserve">Awareness and Training (PR.AT): </t>
    </r>
    <r>
      <rPr>
        <sz val="10"/>
        <rFont val="Calibri"/>
        <family val="2"/>
        <scheme val="minor"/>
      </rPr>
      <t>The organisation's personnel are provided with cybersecurity awareness and training, so that they can perform their cybersecurity-related tasks</t>
    </r>
  </si>
  <si>
    <r>
      <t xml:space="preserve">PR.AT-01: </t>
    </r>
    <r>
      <rPr>
        <sz val="10"/>
        <color rgb="FF000000"/>
        <rFont val="Calibri"/>
        <family val="2"/>
        <scheme val="minor"/>
      </rPr>
      <t>Personnel are provided with awareness and training so that they possess the knowledge and skills to perform general tasks with cybersecurity risks in mind</t>
    </r>
  </si>
  <si>
    <r>
      <t xml:space="preserve">PR.AT-01.1: </t>
    </r>
    <r>
      <rPr>
        <sz val="10"/>
        <color theme="1"/>
        <rFont val="Calibri"/>
        <family val="2"/>
        <scheme val="minor"/>
      </rPr>
      <t>The organisation shall establish and maintain a cybersecurity awareness and training programme to ensure that all personnel understand how to perform their tasks securely and responsibly.</t>
    </r>
    <r>
      <rPr>
        <b/>
        <sz val="10"/>
        <color theme="1"/>
        <rFont val="Calibri"/>
        <family val="2"/>
        <scheme val="minor"/>
      </rPr>
      <t xml:space="preserve">
</t>
    </r>
  </si>
  <si>
    <r>
      <t xml:space="preserve">PR.AT-01.2: </t>
    </r>
    <r>
      <rPr>
        <sz val="10"/>
        <color theme="1"/>
        <rFont val="Calibri"/>
        <family val="2"/>
        <scheme val="minor"/>
      </rPr>
      <t>The organisation shall include insider threat awareness and reporting in its cybersecurity training to help personnel recognise and respond to potential internal risks.</t>
    </r>
  </si>
  <si>
    <r>
      <t xml:space="preserve">PR.AT-01.3: </t>
    </r>
    <r>
      <rPr>
        <sz val="10"/>
        <color theme="1"/>
        <rFont val="Calibri"/>
        <family val="2"/>
        <scheme val="minor"/>
      </rPr>
      <t>Personnel shall receive training to understand their specific roles, responsibilities, and priorities during a cybersecurity or information security incident, including the steps they need to follow to respond effectively.</t>
    </r>
  </si>
  <si>
    <r>
      <t xml:space="preserve">PR.AT-01.4: </t>
    </r>
    <r>
      <rPr>
        <sz val="10"/>
        <color theme="1"/>
        <rFont val="Calibri"/>
        <family val="2"/>
        <scheme val="minor"/>
      </rPr>
      <t xml:space="preserve">The organisation shall evaluate whether its cybersecurity awareness training is effective in improving knowledge, behaviour, and readiness across the organisation.	</t>
    </r>
  </si>
  <si>
    <r>
      <t xml:space="preserve">PR.AT-02: </t>
    </r>
    <r>
      <rPr>
        <sz val="10"/>
        <color rgb="FF000000"/>
        <rFont val="Calibri"/>
        <family val="2"/>
        <scheme val="minor"/>
      </rPr>
      <t>Individuals in specialised roles are provided with awareness and training so that they possess the knowledge and skills to perform relevant tasks with cybersecurity risks in mind.</t>
    </r>
  </si>
  <si>
    <r>
      <rPr>
        <b/>
        <sz val="10"/>
        <color theme="1"/>
        <rFont val="Calibri"/>
        <family val="2"/>
        <scheme val="minor"/>
      </rPr>
      <t>PR.AT-02.1:</t>
    </r>
    <r>
      <rPr>
        <sz val="10"/>
        <color theme="1"/>
        <rFont val="Calibri"/>
        <family val="2"/>
        <scheme val="minor"/>
      </rPr>
      <t xml:space="preserve"> Members of management bodies shall be able to demonstrate that they have completed training that gives them a solid understanding of information and cybersecurity and risk management so that they can assess information and cyber security risks and their consequences and propose the necessary risk mitigation, considering their roles, responsibilities and authorities.</t>
    </r>
  </si>
  <si>
    <r>
      <rPr>
        <b/>
        <sz val="10"/>
        <color rgb="FF000000"/>
        <rFont val="Calibri"/>
        <family val="2"/>
        <scheme val="minor"/>
      </rPr>
      <t xml:space="preserve">PR.AT-02.2: </t>
    </r>
    <r>
      <rPr>
        <sz val="10"/>
        <color rgb="FF000000"/>
        <rFont val="Calibri"/>
        <family val="2"/>
        <scheme val="minor"/>
      </rPr>
      <t xml:space="preserve">Individuals in specialised roles shall be provided with awareness and training before privileges are granted, so that they possess the knowledge and skills to perform relevant tasks with cybersecurity risks in mind.
</t>
    </r>
  </si>
  <si>
    <r>
      <rPr>
        <b/>
        <sz val="10"/>
        <color theme="1"/>
        <rFont val="Calibri"/>
        <family val="2"/>
        <scheme val="minor"/>
      </rPr>
      <t>PR.AT-02.3:</t>
    </r>
    <r>
      <rPr>
        <sz val="10"/>
        <color theme="1"/>
        <rFont val="Calibri"/>
        <family val="2"/>
        <scheme val="minor"/>
      </rPr>
      <t xml:space="preserve"> Privileged users shall be qualified before privileges are granted, and these users shall be able to demonstrate the understanding of their roles, responsibilities, and authorities.</t>
    </r>
  </si>
  <si>
    <r>
      <t xml:space="preserve">Data Security (PR.DS): </t>
    </r>
    <r>
      <rPr>
        <sz val="10"/>
        <color theme="1"/>
        <rFont val="Calibri"/>
        <family val="2"/>
        <scheme val="minor"/>
      </rPr>
      <t>Data are managed consistent with the organisation's risk strategy to protect the confidentiality, integrity, and availability of information</t>
    </r>
  </si>
  <si>
    <r>
      <t>PR.DS-01:</t>
    </r>
    <r>
      <rPr>
        <sz val="10"/>
        <color rgb="FF000000"/>
        <rFont val="Calibri"/>
        <family val="2"/>
        <scheme val="minor"/>
      </rPr>
      <t xml:space="preserve"> The confidentiality, integrity, and availability of data-at-rest are protected.</t>
    </r>
  </si>
  <si>
    <r>
      <rPr>
        <b/>
        <sz val="10"/>
        <rFont val="Calibri"/>
        <family val="2"/>
        <scheme val="minor"/>
      </rPr>
      <t>PR.DS-01.1:</t>
    </r>
    <r>
      <rPr>
        <sz val="10"/>
        <rFont val="Calibri"/>
        <family val="2"/>
        <scheme val="minor"/>
      </rPr>
      <t xml:space="preserve"> The organisation shall implement software, firmware, and information integrity checks to detect unauthorised changes to its critical system components during storage, transport, start-up and when determined necessary.
</t>
    </r>
  </si>
  <si>
    <r>
      <rPr>
        <b/>
        <sz val="10"/>
        <color rgb="FF000000"/>
        <rFont val="Calibri"/>
        <family val="2"/>
        <scheme val="minor"/>
      </rPr>
      <t xml:space="preserve">PR.DS-01.2: </t>
    </r>
    <r>
      <rPr>
        <sz val="10"/>
        <color rgb="FF000000"/>
        <rFont val="Calibri"/>
        <family val="2"/>
        <scheme val="minor"/>
      </rPr>
      <t xml:space="preserve">The organisation shall implement automated tools where feasible to provide notification upon discovering discrepancies during integrity verification.
</t>
    </r>
  </si>
  <si>
    <r>
      <rPr>
        <b/>
        <sz val="10"/>
        <color theme="1"/>
        <rFont val="Calibri"/>
        <family val="2"/>
        <scheme val="minor"/>
      </rPr>
      <t xml:space="preserve">PR.DS-01.3: </t>
    </r>
    <r>
      <rPr>
        <sz val="10"/>
        <color theme="1"/>
        <rFont val="Calibri"/>
        <family val="2"/>
        <scheme val="minor"/>
      </rPr>
      <t>The organisation shall define and implement automated responses to detected integrity violations, using predefined safeguards that are proportionate to the severity and impact of the violation.</t>
    </r>
    <r>
      <rPr>
        <b/>
        <sz val="10"/>
        <color theme="1"/>
        <rFont val="Calibri"/>
        <family val="2"/>
        <scheme val="minor"/>
      </rPr>
      <t xml:space="preserve">
</t>
    </r>
  </si>
  <si>
    <r>
      <rPr>
        <b/>
        <sz val="10"/>
        <rFont val="Calibri"/>
        <family val="2"/>
        <scheme val="minor"/>
      </rPr>
      <t>PR.DS-01.4:</t>
    </r>
    <r>
      <rPr>
        <sz val="10"/>
        <rFont val="Calibri"/>
        <family val="2"/>
        <scheme val="minor"/>
      </rPr>
      <t xml:space="preserve">	 The organisation shall define and enforce clear policies and practical safeguards to manage and restrict the use of portable storage media, in order to reduce the risk of data leakage, unauthorised access, and malware introduction.</t>
    </r>
  </si>
  <si>
    <r>
      <rPr>
        <b/>
        <sz val="10"/>
        <color theme="1"/>
        <rFont val="Calibri"/>
        <family val="2"/>
        <scheme val="minor"/>
      </rPr>
      <t xml:space="preserve">PR.DS-01.5: </t>
    </r>
    <r>
      <rPr>
        <sz val="10"/>
        <color theme="1"/>
        <rFont val="Calibri"/>
        <family val="2"/>
        <scheme val="minor"/>
      </rPr>
      <t>The organisation shall only allow the use of removable media when absolutely necessary, and shall put technical measures in place to block automatic execution of files from these devices.</t>
    </r>
  </si>
  <si>
    <r>
      <rPr>
        <b/>
        <sz val="10"/>
        <color theme="1"/>
        <rFont val="Calibri"/>
        <family val="2"/>
        <scheme val="minor"/>
      </rPr>
      <t xml:space="preserve">PR.DS-01.6: </t>
    </r>
    <r>
      <rPr>
        <sz val="10"/>
        <color theme="1"/>
        <rFont val="Calibri"/>
        <family val="2"/>
        <scheme val="minor"/>
      </rPr>
      <t>The organisation shall protect the confidentiality of its critical assets while at rest.</t>
    </r>
  </si>
  <si>
    <r>
      <rPr>
        <b/>
        <sz val="10"/>
        <color theme="1"/>
        <rFont val="Calibri"/>
        <family val="2"/>
        <scheme val="minor"/>
      </rPr>
      <t xml:space="preserve">PR.DS-01.9: </t>
    </r>
    <r>
      <rPr>
        <sz val="10"/>
        <color theme="1"/>
        <rFont val="Calibri"/>
        <family val="2"/>
        <scheme val="minor"/>
      </rPr>
      <t>Enterprise assets shall be disposed of safely.</t>
    </r>
  </si>
  <si>
    <r>
      <t xml:space="preserve">PR.DS-02: </t>
    </r>
    <r>
      <rPr>
        <sz val="10"/>
        <color rgb="FF000000"/>
        <rFont val="Calibri"/>
        <family val="2"/>
        <scheme val="minor"/>
      </rPr>
      <t>The confidentiality, integrity, and availability of data-in-transit are protected.</t>
    </r>
  </si>
  <si>
    <r>
      <rPr>
        <b/>
        <sz val="10"/>
        <color theme="0"/>
        <rFont val="Calibri"/>
        <family val="2"/>
        <scheme val="minor"/>
      </rPr>
      <t>PR.DS-02.1:</t>
    </r>
    <r>
      <rPr>
        <sz val="10"/>
        <color theme="0"/>
        <rFont val="Calibri"/>
        <family val="2"/>
        <scheme val="minor"/>
      </rPr>
      <t xml:space="preserve"> Portable storage devices containing system data shall be controlled and protected while in transit and in storage.</t>
    </r>
  </si>
  <si>
    <r>
      <rPr>
        <b/>
        <sz val="10"/>
        <color theme="1"/>
        <rFont val="Calibri"/>
        <family val="2"/>
        <scheme val="minor"/>
      </rPr>
      <t>PR.DS-02.2:</t>
    </r>
    <r>
      <rPr>
        <sz val="10"/>
        <color theme="1"/>
        <rFont val="Calibri"/>
        <family val="2"/>
        <scheme val="minor"/>
      </rPr>
      <t xml:space="preserve"> The organisation shall protect its critical and sensitive information while in transit.</t>
    </r>
  </si>
  <si>
    <r>
      <t xml:space="preserve">PR.DS-10: </t>
    </r>
    <r>
      <rPr>
        <sz val="10"/>
        <color rgb="FF000000"/>
        <rFont val="Calibri"/>
        <family val="2"/>
        <scheme val="minor"/>
      </rPr>
      <t>The confidentiality, integrity, and availability of data-in-use are protected.</t>
    </r>
  </si>
  <si>
    <r>
      <rPr>
        <b/>
        <sz val="10"/>
        <color rgb="FF000000"/>
        <rFont val="Calibri"/>
        <family val="2"/>
        <scheme val="minor"/>
      </rPr>
      <t xml:space="preserve">PR.DS-10.1: </t>
    </r>
    <r>
      <rPr>
        <sz val="10"/>
        <color rgb="FF000000"/>
        <rFont val="Calibri"/>
        <family val="2"/>
        <scheme val="minor"/>
      </rPr>
      <t>The organisation’s critical systems shall be protected against denial-of-service attacks or at least the effect of such attacks shall be limited.</t>
    </r>
  </si>
  <si>
    <r>
      <t xml:space="preserve">PR.DS-11: </t>
    </r>
    <r>
      <rPr>
        <sz val="10"/>
        <color rgb="FF000000"/>
        <rFont val="Calibri"/>
        <family val="2"/>
        <scheme val="minor"/>
      </rPr>
      <t>Backups of data are created, protected, maintained, and tested.</t>
    </r>
  </si>
  <si>
    <r>
      <rPr>
        <b/>
        <sz val="10"/>
        <color theme="0"/>
        <rFont val="Calibri"/>
        <family val="2"/>
        <scheme val="minor"/>
      </rPr>
      <t>PR.DS-11.1:</t>
    </r>
    <r>
      <rPr>
        <sz val="10"/>
        <color theme="0"/>
        <rFont val="Calibri"/>
        <family val="2"/>
        <scheme val="minor"/>
      </rPr>
      <t xml:space="preserve"> Backups for the organisation's business critical data shall be performed and stored on a different system from the device on which the original data resides. </t>
    </r>
  </si>
  <si>
    <r>
      <rPr>
        <b/>
        <sz val="10"/>
        <color theme="1"/>
        <rFont val="Calibri"/>
        <family val="2"/>
        <scheme val="minor"/>
      </rPr>
      <t>PR.DS-11.2</t>
    </r>
    <r>
      <rPr>
        <sz val="10"/>
        <color theme="1"/>
        <rFont val="Calibri"/>
        <family val="2"/>
        <scheme val="minor"/>
      </rPr>
      <t xml:space="preserve">: The reliability and integrity of backups shall be verified and tested regularly.	</t>
    </r>
  </si>
  <si>
    <r>
      <rPr>
        <b/>
        <sz val="10"/>
        <color theme="1"/>
        <rFont val="Calibri"/>
        <family val="2"/>
        <scheme val="minor"/>
      </rPr>
      <t>PR.DS-11.3:</t>
    </r>
    <r>
      <rPr>
        <sz val="10"/>
        <color theme="1"/>
        <rFont val="Calibri"/>
        <family val="2"/>
        <scheme val="minor"/>
      </rPr>
      <t xml:space="preserve"> The organisation shall maintain secure backups of business-critical data in a separate storage location to ensure data availability in case of system failure or data loss. Backup storage shall apply equivalent security controls as the primary environment.</t>
    </r>
  </si>
  <si>
    <r>
      <rPr>
        <b/>
        <sz val="10"/>
        <color theme="1"/>
        <rFont val="Calibri"/>
        <family val="2"/>
        <scheme val="minor"/>
      </rPr>
      <t xml:space="preserve">PR.DS-11.4: </t>
    </r>
    <r>
      <rPr>
        <sz val="10"/>
        <color theme="1"/>
        <rFont val="Calibri"/>
        <family val="2"/>
        <scheme val="minor"/>
      </rPr>
      <t>The organisation shall regularly verify the integrity and recoverability of backups through coordinated testing with all relevant continuity and incident response functions. Backup testing shall be integrated into broader resilience planning, including business continuity, disaster recovery, and cyber incident response.</t>
    </r>
  </si>
  <si>
    <r>
      <rPr>
        <b/>
        <sz val="10"/>
        <color theme="1"/>
        <rFont val="Calibri"/>
        <family val="2"/>
        <scheme val="minor"/>
      </rPr>
      <t>PR.DS-11.5:</t>
    </r>
    <r>
      <rPr>
        <sz val="10"/>
        <color theme="1"/>
        <rFont val="Calibri"/>
        <family val="2"/>
        <scheme val="minor"/>
      </rPr>
      <t xml:space="preserve"> Backups of critical systems (such as operating systems, configurations, and applications) shall be kept separate from backups of critical information (such as business data, documents, and databases) to support faster and more reliable recovery.</t>
    </r>
  </si>
  <si>
    <r>
      <t xml:space="preserve">Platform Security (PR.PS): </t>
    </r>
    <r>
      <rPr>
        <sz val="10"/>
        <color theme="1"/>
        <rFont val="Calibri"/>
        <family val="2"/>
        <scheme val="minor"/>
      </rPr>
      <t>The hardware, software (e.g., firmware, operating systems, applications), and services of physical and virtual platforms are managed consistent with the organisation's risk strategy to protect their confidentiality, integrity, and availability.</t>
    </r>
  </si>
  <si>
    <r>
      <t xml:space="preserve">PR.PS-01: </t>
    </r>
    <r>
      <rPr>
        <sz val="10"/>
        <color rgb="FF000000"/>
        <rFont val="Calibri"/>
        <family val="2"/>
        <scheme val="minor"/>
      </rPr>
      <t>Configuration management practices are established and applied.</t>
    </r>
  </si>
  <si>
    <r>
      <rPr>
        <b/>
        <sz val="10"/>
        <color theme="0"/>
        <rFont val="Calibri"/>
        <family val="2"/>
        <scheme val="minor"/>
      </rPr>
      <t xml:space="preserve">PR.PS-01.1: </t>
    </r>
    <r>
      <rPr>
        <sz val="10"/>
        <color theme="0"/>
        <rFont val="Calibri"/>
        <family val="2"/>
        <scheme val="minor"/>
      </rPr>
      <t>The organisation shall develop, document, and maintain a baseline configuration for its business-critical systems.</t>
    </r>
  </si>
  <si>
    <r>
      <rPr>
        <b/>
        <sz val="10"/>
        <color rgb="FF000000"/>
        <rFont val="Calibri"/>
        <family val="2"/>
        <scheme val="minor"/>
      </rPr>
      <t>PR.PS-01.2:</t>
    </r>
    <r>
      <rPr>
        <sz val="10"/>
        <color rgb="FF000000"/>
        <rFont val="Calibri"/>
        <family val="2"/>
        <scheme val="minor"/>
      </rPr>
      <t xml:space="preserve"> The organisation shall configure its business-critical systems to operate with only the essential functions needed for the intended purpose. This includes reviewing and updating baseline configurations to disable any non-essential capabilities.</t>
    </r>
  </si>
  <si>
    <r>
      <rPr>
        <b/>
        <sz val="10"/>
        <color theme="1"/>
        <rFont val="Calibri"/>
        <family val="2"/>
        <scheme val="minor"/>
      </rPr>
      <t>PR.PS-01.3:</t>
    </r>
    <r>
      <rPr>
        <sz val="10"/>
        <color theme="1"/>
        <rFont val="Calibri"/>
        <family val="2"/>
        <scheme val="minor"/>
      </rPr>
      <t xml:space="preserve"> The organisation shall identify and disable specific functions, ports, protocols, and services within its critical systems that are not required for business operations.</t>
    </r>
  </si>
  <si>
    <r>
      <rPr>
        <b/>
        <sz val="10"/>
        <color theme="1"/>
        <rFont val="Calibri"/>
        <family val="2"/>
        <scheme val="minor"/>
      </rPr>
      <t>PR.PS-01.4:</t>
    </r>
    <r>
      <rPr>
        <sz val="10"/>
        <color theme="1"/>
        <rFont val="Calibri"/>
        <family val="2"/>
        <scheme val="minor"/>
      </rPr>
      <t xml:space="preserve"> The organisation shall implement technical safeguards to enforce a policy of ‘deny-all’ and ‘permit-by-exception’ so that only authorised software programmes are executed.</t>
    </r>
  </si>
  <si>
    <r>
      <rPr>
        <b/>
        <sz val="10"/>
        <color theme="1"/>
        <rFont val="Calibri"/>
        <family val="2"/>
        <scheme val="minor"/>
      </rPr>
      <t>PR.PS-01.5</t>
    </r>
    <r>
      <rPr>
        <sz val="10"/>
        <color theme="1"/>
        <rFont val="Calibri"/>
        <family val="2"/>
        <scheme val="minor"/>
      </rPr>
      <t>: Unauthorised configuration changes to organisation's systems shall be monitored and addressed with the appropriate mitigation actions.</t>
    </r>
  </si>
  <si>
    <r>
      <t xml:space="preserve">PR.PS-02: </t>
    </r>
    <r>
      <rPr>
        <sz val="10"/>
        <color rgb="FF000000"/>
        <rFont val="Calibri"/>
        <family val="2"/>
        <scheme val="minor"/>
      </rPr>
      <t>Software is maintained, replaced, and removed commensurate with risk.</t>
    </r>
  </si>
  <si>
    <r>
      <rPr>
        <b/>
        <sz val="10"/>
        <color theme="1"/>
        <rFont val="Calibri"/>
        <family val="2"/>
        <scheme val="minor"/>
      </rPr>
      <t>PR.PS-02.1:</t>
    </r>
    <r>
      <rPr>
        <sz val="10"/>
        <color theme="1"/>
        <rFont val="Calibri"/>
        <family val="2"/>
        <scheme val="minor"/>
      </rPr>
      <t xml:space="preserve"> The organisation shall enforce restrictions on software usage and installation, and ensure that software is maintained, replaced, or removed based on its associated risk.</t>
    </r>
  </si>
  <si>
    <r>
      <t xml:space="preserve">PR.PS-03: </t>
    </r>
    <r>
      <rPr>
        <sz val="10"/>
        <color rgb="FF000000"/>
        <rFont val="Calibri"/>
        <family val="2"/>
        <scheme val="minor"/>
      </rPr>
      <t xml:space="preserve"> Hardware is maintained, replaced, and removed commensurate with risk.</t>
    </r>
  </si>
  <si>
    <r>
      <rPr>
        <b/>
        <sz val="10"/>
        <color theme="1"/>
        <rFont val="Calibri"/>
        <family val="2"/>
        <scheme val="minor"/>
      </rPr>
      <t>PR.PS-03.1</t>
    </r>
    <r>
      <rPr>
        <sz val="10"/>
        <color theme="1"/>
        <rFont val="Calibri"/>
        <family val="2"/>
        <scheme val="minor"/>
      </rPr>
      <t>: Hardware used in business-critical environments shall be maintained, replaced, or removed based on its associated security and operational risk.</t>
    </r>
  </si>
  <si>
    <t>Governance Measure</t>
  </si>
  <si>
    <r>
      <t xml:space="preserve">PR.PS-04: </t>
    </r>
    <r>
      <rPr>
        <sz val="10"/>
        <color theme="1"/>
        <rFont val="Calibri"/>
        <family val="2"/>
        <scheme val="minor"/>
      </rPr>
      <t>Log records are generated and made available for continuous monitoring.</t>
    </r>
  </si>
  <si>
    <r>
      <rPr>
        <b/>
        <sz val="10"/>
        <color rgb="FFFFFFFF"/>
        <rFont val="Calibri"/>
        <family val="2"/>
        <scheme val="minor"/>
      </rPr>
      <t xml:space="preserve">PR.PS-04.1: </t>
    </r>
    <r>
      <rPr>
        <sz val="10"/>
        <color rgb="FFFFFFFF"/>
        <rFont val="Calibri"/>
        <family val="2"/>
        <scheme val="minor"/>
      </rPr>
      <t xml:space="preserve">Logs shall be maintained, documented, and rmonitored.
</t>
    </r>
  </si>
  <si>
    <r>
      <rPr>
        <b/>
        <sz val="10"/>
        <rFont val="Calibri"/>
        <family val="2"/>
        <scheme val="minor"/>
      </rPr>
      <t>PR.PS-04.2</t>
    </r>
    <r>
      <rPr>
        <sz val="10"/>
        <rFont val="Calibri"/>
        <family val="2"/>
        <scheme val="minor"/>
      </rPr>
      <t xml:space="preserve">: The organisation shall ensure that logbook records contain an authoritative time source or internal clock time stamp that is compared and synchronised with an authoritative time source.	</t>
    </r>
  </si>
  <si>
    <r>
      <rPr>
        <b/>
        <sz val="10"/>
        <color theme="1"/>
        <rFont val="Calibri"/>
        <family val="2"/>
        <scheme val="minor"/>
      </rPr>
      <t>PR.PS-04.3:</t>
    </r>
    <r>
      <rPr>
        <sz val="10"/>
        <color theme="1"/>
        <rFont val="Calibri"/>
        <family val="2"/>
        <scheme val="minor"/>
      </rPr>
      <t xml:space="preserve"> Audit data from the organisation's critical systems shall be moved to an alternative system.</t>
    </r>
  </si>
  <si>
    <r>
      <rPr>
        <b/>
        <sz val="10"/>
        <color rgb="FF000000"/>
        <rFont val="Calibri"/>
        <family val="2"/>
        <scheme val="minor"/>
      </rPr>
      <t xml:space="preserve">PR.PS-04.4: </t>
    </r>
    <r>
      <rPr>
        <sz val="10"/>
        <color rgb="FF000000"/>
        <rFont val="Calibri"/>
        <family val="2"/>
        <scheme val="minor"/>
      </rPr>
      <t>The organisation shall ensure that audit processing failures on the organisation's systems generate alerts and trigger defined responses.</t>
    </r>
  </si>
  <si>
    <r>
      <rPr>
        <b/>
        <sz val="10"/>
        <color theme="1"/>
        <rFont val="Calibri"/>
        <family val="2"/>
        <scheme val="minor"/>
      </rPr>
      <t xml:space="preserve">PR.PS-04.5: </t>
    </r>
    <r>
      <rPr>
        <sz val="10"/>
        <color theme="1"/>
        <rFont val="Calibri"/>
        <family val="2"/>
        <scheme val="minor"/>
      </rPr>
      <t>The organisation shall ensure that authorised personnel can extend or enhance audit logging and monitoring capabilities when needed to support investigations or incident response.</t>
    </r>
  </si>
  <si>
    <r>
      <t xml:space="preserve">PR.PS-05: </t>
    </r>
    <r>
      <rPr>
        <sz val="10"/>
        <color theme="1"/>
        <rFont val="Calibri"/>
        <family val="2"/>
        <scheme val="minor"/>
      </rPr>
      <t>Installation and execution of unauthorised software are prevented.</t>
    </r>
  </si>
  <si>
    <r>
      <rPr>
        <b/>
        <sz val="10"/>
        <color theme="1"/>
        <rFont val="Calibri"/>
        <family val="2"/>
        <scheme val="minor"/>
      </rPr>
      <t>PR.PS-05.1:</t>
    </r>
    <r>
      <rPr>
        <sz val="10"/>
        <color theme="1"/>
        <rFont val="Calibri"/>
        <family val="2"/>
        <scheme val="minor"/>
      </rPr>
      <t xml:space="preserve">  Web and e-mail filters shall be installed and used. </t>
    </r>
  </si>
  <si>
    <r>
      <rPr>
        <b/>
        <sz val="10"/>
        <color theme="1"/>
        <rFont val="Calibri"/>
        <family val="2"/>
        <scheme val="minor"/>
      </rPr>
      <t>PR.PS-05.2:</t>
    </r>
    <r>
      <rPr>
        <sz val="10"/>
        <color theme="1"/>
        <rFont val="Calibri"/>
        <family val="2"/>
        <scheme val="minor"/>
      </rPr>
      <t xml:space="preserve"> Installation and execution of unauthorised software shall be prevented.</t>
    </r>
  </si>
  <si>
    <r>
      <t xml:space="preserve">PR.PS-06: </t>
    </r>
    <r>
      <rPr>
        <sz val="10"/>
        <color theme="1"/>
        <rFont val="Calibri"/>
        <family val="2"/>
        <scheme val="minor"/>
      </rPr>
      <t>Secure software development practices are integrated, and their performance is monitored throughout the software development life cycle.</t>
    </r>
  </si>
  <si>
    <r>
      <rPr>
        <b/>
        <sz val="10"/>
        <color theme="1"/>
        <rFont val="Calibri"/>
        <family val="2"/>
        <scheme val="minor"/>
      </rPr>
      <t>PR.PS-06.1:</t>
    </r>
    <r>
      <rPr>
        <sz val="10"/>
        <color theme="1"/>
        <rFont val="Calibri"/>
        <family val="2"/>
        <scheme val="minor"/>
      </rPr>
      <t xml:space="preserve"> Security shall be considered throughout the lifecycle of systems and applications, whether developed internally or acquired externally.</t>
    </r>
  </si>
  <si>
    <r>
      <rPr>
        <b/>
        <sz val="10"/>
        <color theme="1"/>
        <rFont val="Calibri"/>
        <family val="2"/>
        <scheme val="minor"/>
      </rPr>
      <t>PR.PS-06.2:</t>
    </r>
    <r>
      <rPr>
        <sz val="10"/>
        <color theme="1"/>
        <rFont val="Calibri"/>
        <family val="2"/>
        <scheme val="minor"/>
      </rPr>
      <t xml:space="preserve"> Changes and exceptions shall be tested and validated before being implemented into operational systems.
</t>
    </r>
  </si>
  <si>
    <r>
      <rPr>
        <b/>
        <sz val="10"/>
        <color rgb="FF000000"/>
        <rFont val="Calibri"/>
        <scheme val="minor"/>
      </rPr>
      <t>PR.PS-06.3:</t>
    </r>
    <r>
      <rPr>
        <sz val="10"/>
        <color rgb="FF000000"/>
        <rFont val="Calibri"/>
        <scheme val="minor"/>
      </rPr>
      <t xml:space="preserve"> Secure software development practices shall be integrated into all phases of the software development lifecycle, and their effectiveness shall be regularly monitored and improved.</t>
    </r>
  </si>
  <si>
    <r>
      <rPr>
        <b/>
        <sz val="10"/>
        <color rgb="FF000000"/>
        <rFont val="Calibri"/>
        <scheme val="minor"/>
      </rPr>
      <t xml:space="preserve">PR.PS-06.4: </t>
    </r>
    <r>
      <rPr>
        <sz val="10"/>
        <color rgb="FF000000"/>
        <rFont val="Calibri"/>
        <scheme val="minor"/>
      </rPr>
      <t>For planned changes to the organisation's critical systems, a security impact analysis shall be performed in a separate test environment before implementation in an operational environment.</t>
    </r>
  </si>
  <si>
    <r>
      <t>Technology Infrastructure Resilience (PR.IR):</t>
    </r>
    <r>
      <rPr>
        <sz val="10"/>
        <color theme="1"/>
        <rFont val="Calibri"/>
        <family val="2"/>
        <scheme val="minor"/>
      </rPr>
      <t xml:space="preserve"> Security architectures are managed with the organisation's risk strategy to protect asset confidentiality, integrity, and availability, and organisational resilience.</t>
    </r>
  </si>
  <si>
    <r>
      <t xml:space="preserve">PR.IR-01: </t>
    </r>
    <r>
      <rPr>
        <sz val="10"/>
        <color theme="1"/>
        <rFont val="Calibri"/>
        <family val="2"/>
        <scheme val="minor"/>
      </rPr>
      <t>Networks and environments are protected from unauthorised logical access and usage.</t>
    </r>
  </si>
  <si>
    <r>
      <rPr>
        <b/>
        <sz val="10"/>
        <color theme="0"/>
        <rFont val="Calibri"/>
        <family val="2"/>
        <scheme val="minor"/>
      </rPr>
      <t>PR.IR-01.1:</t>
    </r>
    <r>
      <rPr>
        <sz val="10"/>
        <color theme="0"/>
        <rFont val="Calibri"/>
        <family val="2"/>
        <scheme val="minor"/>
      </rPr>
      <t xml:space="preserve"> Firewalls shall be installed, configured, and actively maintained on all networks used by the organisation to protect against unauthorised  access and cyber threats. </t>
    </r>
  </si>
  <si>
    <r>
      <rPr>
        <b/>
        <sz val="10"/>
        <color theme="0"/>
        <rFont val="Calibri"/>
        <family val="2"/>
        <scheme val="minor"/>
      </rPr>
      <t xml:space="preserve">PR.IR-01.2: </t>
    </r>
    <r>
      <rPr>
        <sz val="10"/>
        <color theme="0"/>
        <rFont val="Calibri"/>
        <family val="2"/>
        <scheme val="minor"/>
      </rPr>
      <t>To safeguard critical systems, organisations shall implement network segmentation and segregation aligned with trust boundaries and asset criticality, thereby limiting threat propagation and enforcing strict access control.</t>
    </r>
  </si>
  <si>
    <r>
      <rPr>
        <b/>
        <sz val="10"/>
        <color rgb="FFFFFFFF"/>
        <rFont val="Calibri"/>
        <scheme val="minor"/>
      </rPr>
      <t>PR.IR-01.3:</t>
    </r>
    <r>
      <rPr>
        <sz val="10"/>
        <color rgb="FFFFFFFF"/>
        <rFont val="Calibri"/>
        <scheme val="minor"/>
      </rPr>
      <t xml:space="preserve"> To ensure operational stability and security, the organisation shall, without exception, identify, document, and control connections between components of its critical systems.</t>
    </r>
  </si>
  <si>
    <r>
      <rPr>
        <b/>
        <sz val="10"/>
        <color rgb="FFFFFFFF"/>
        <rFont val="Calibri"/>
        <scheme val="minor"/>
      </rPr>
      <t>PR.IR-01.4:</t>
    </r>
    <r>
      <rPr>
        <sz val="10"/>
        <color rgb="FFFFFFFF"/>
        <rFont val="Calibri"/>
        <scheme val="minor"/>
      </rPr>
      <t xml:space="preserve"> The organisation shall implement appropriate boundary protection measures to monitor and control communications at external and key internal boundaries of its critical systems, across both IT and OT environments, to ensure secure and reliable operations.</t>
    </r>
  </si>
  <si>
    <r>
      <rPr>
        <b/>
        <sz val="10"/>
        <color theme="1"/>
        <rFont val="Calibri"/>
        <family val="2"/>
        <scheme val="minor"/>
      </rPr>
      <t xml:space="preserve">PR.IR-01.5: </t>
    </r>
    <r>
      <rPr>
        <sz val="10"/>
        <color theme="1"/>
        <rFont val="Calibri"/>
        <family val="2"/>
        <scheme val="minor"/>
      </rPr>
      <t>The organisation shall implement, where feasible, authenticated proxy servers or firewalls with URL filtering and threat intelligence capabilities for defined communications traffic between its critical systems and external networks.</t>
    </r>
  </si>
  <si>
    <r>
      <rPr>
        <b/>
        <sz val="10"/>
        <color theme="1"/>
        <rFont val="Calibri"/>
        <family val="2"/>
        <scheme val="minor"/>
      </rPr>
      <t xml:space="preserve">PR.IR-01.6: </t>
    </r>
    <r>
      <rPr>
        <sz val="10"/>
        <color theme="1"/>
        <rFont val="Calibri"/>
        <family val="2"/>
        <scheme val="minor"/>
      </rPr>
      <t>The organisation shall ensure that its critical systems are designed to fail securely and remain protected in the event of an operational failure of a border protection device.</t>
    </r>
  </si>
  <si>
    <r>
      <rPr>
        <b/>
        <sz val="10"/>
        <color rgb="FF000000"/>
        <rFont val="Calibri"/>
      </rPr>
      <t xml:space="preserve">PR.IR-01.7: </t>
    </r>
    <r>
      <rPr>
        <sz val="10"/>
        <color rgb="FF000000"/>
        <rFont val="Calibri"/>
      </rPr>
      <t>The organisation shall ensure that development and test environments are strictly separated from the production environment, particularly in ICS/OT systems where any crossover could compromise safety, endanger health, or disrupt essential operations.</t>
    </r>
  </si>
  <si>
    <r>
      <rPr>
        <b/>
        <sz val="10"/>
        <color theme="1"/>
        <rFont val="Calibri"/>
        <family val="2"/>
        <scheme val="minor"/>
      </rPr>
      <t xml:space="preserve">PR.IR-01.8: </t>
    </r>
    <r>
      <rPr>
        <sz val="10"/>
        <color theme="1"/>
        <rFont val="Calibri"/>
        <family val="2"/>
        <scheme val="minor"/>
      </rPr>
      <t>The organisation shall define, monitor, and control the flow of information and data within and between its critical systems to ensure that only authorised and secure exchanges occur, regardless of network boundaries or system architecture.</t>
    </r>
  </si>
  <si>
    <r>
      <rPr>
        <b/>
        <sz val="10"/>
        <color rgb="FF000000"/>
        <rFont val="Calibri"/>
        <family val="2"/>
        <scheme val="minor"/>
      </rPr>
      <t xml:space="preserve">PR.IR-01.9: </t>
    </r>
    <r>
      <rPr>
        <sz val="10"/>
        <color rgb="FF000000"/>
        <rFont val="Calibri"/>
        <family val="2"/>
        <scheme val="minor"/>
      </rPr>
      <t>The organisation shall manage interfaces with external telecommunications services as part of its broader network security policy, by defining how traffic is controlled, ensuring the confidentiality and integrity of transmitted information, and reviewing and documenting any exceptions to established rules.</t>
    </r>
  </si>
  <si>
    <r>
      <t xml:space="preserve">PR.IR-02: </t>
    </r>
    <r>
      <rPr>
        <sz val="10"/>
        <color theme="1"/>
        <rFont val="Calibri"/>
        <family val="2"/>
        <scheme val="minor"/>
      </rPr>
      <t>The organisation's technology assets are protected from environmental threats.</t>
    </r>
  </si>
  <si>
    <r>
      <rPr>
        <b/>
        <sz val="10"/>
        <color theme="1"/>
        <rFont val="Calibri"/>
        <family val="2"/>
        <scheme val="minor"/>
      </rPr>
      <t xml:space="preserve">PR.IR-02.1: </t>
    </r>
    <r>
      <rPr>
        <sz val="10"/>
        <color theme="1"/>
        <rFont val="Calibri"/>
        <family val="2"/>
        <scheme val="minor"/>
      </rPr>
      <t>The organisation shall define, implement and maintain policies and procedures related to emergency and safety systems, fire protection systems and environmental controls for its critical systems.</t>
    </r>
  </si>
  <si>
    <r>
      <rPr>
        <b/>
        <sz val="10"/>
        <color theme="1"/>
        <rFont val="Calibri"/>
        <family val="2"/>
        <scheme val="minor"/>
      </rPr>
      <t xml:space="preserve">PR.IR-02.2: </t>
    </r>
    <r>
      <rPr>
        <sz val="10"/>
        <color theme="1"/>
        <rFont val="Calibri"/>
        <family val="2"/>
        <scheme val="minor"/>
      </rPr>
      <t>The organisation shall implement fire detection devices that activate and notify key personnel automatically in the event of a fire.</t>
    </r>
  </si>
  <si>
    <r>
      <t xml:space="preserve">PR.IR-03: </t>
    </r>
    <r>
      <rPr>
        <sz val="10"/>
        <color theme="1"/>
        <rFont val="Calibri"/>
        <family val="2"/>
        <scheme val="minor"/>
      </rPr>
      <t>Mechanisms are implemented to achieve resilience requirements in normal and adverse situations.</t>
    </r>
  </si>
  <si>
    <r>
      <rPr>
        <b/>
        <sz val="10"/>
        <color theme="1"/>
        <rFont val="Calibri"/>
        <family val="2"/>
        <scheme val="minor"/>
      </rPr>
      <t xml:space="preserve">PR.IR-03.1: </t>
    </r>
    <r>
      <rPr>
        <sz val="10"/>
        <color theme="1"/>
        <rFont val="Calibri"/>
        <family val="2"/>
        <scheme val="minor"/>
      </rPr>
      <t>The organisation shall implement mechanisms to ensure that critical systems and services remain operational or can be quickly restored during both normal operations and adverse conditions.</t>
    </r>
  </si>
  <si>
    <r>
      <t xml:space="preserve">PR.IR-04: </t>
    </r>
    <r>
      <rPr>
        <sz val="10"/>
        <color theme="1"/>
        <rFont val="Calibri"/>
        <family val="2"/>
        <scheme val="minor"/>
      </rPr>
      <t>Adequate resource capacity to ensure availability is maintained.</t>
    </r>
  </si>
  <si>
    <r>
      <t xml:space="preserve">PR.IR-04.1: </t>
    </r>
    <r>
      <rPr>
        <sz val="10"/>
        <color theme="0"/>
        <rFont val="Calibri"/>
        <family val="2"/>
        <scheme val="minor"/>
      </rPr>
      <t>Adequate resource capacity planning shall ensure that availability of organisation's critical system information processing, networking, telecommunications, and data storage is maintained.</t>
    </r>
  </si>
  <si>
    <r>
      <rPr>
        <b/>
        <sz val="10"/>
        <color rgb="FF000000"/>
        <rFont val="Calibri"/>
        <family val="2"/>
        <scheme val="minor"/>
      </rPr>
      <t xml:space="preserve">Continuous Monitoring (DE.CM): </t>
    </r>
    <r>
      <rPr>
        <sz val="10"/>
        <color rgb="FF000000"/>
        <rFont val="Calibri"/>
        <family val="2"/>
        <scheme val="minor"/>
      </rPr>
      <t>Assets are monitored to find anomalies, indicators of compromise, and other potentially adverse events.</t>
    </r>
  </si>
  <si>
    <r>
      <rPr>
        <b/>
        <sz val="10"/>
        <color theme="1"/>
        <rFont val="Calibri"/>
        <family val="2"/>
        <scheme val="minor"/>
      </rPr>
      <t xml:space="preserve">DE.CM-01: </t>
    </r>
    <r>
      <rPr>
        <sz val="10"/>
        <color theme="1"/>
        <rFont val="Calibri"/>
        <family val="2"/>
        <scheme val="minor"/>
      </rPr>
      <t>Networks and network services are monitored to find potentially adverse events.</t>
    </r>
  </si>
  <si>
    <r>
      <rPr>
        <b/>
        <sz val="10"/>
        <rFont val="Calibri"/>
        <family val="2"/>
        <scheme val="minor"/>
      </rPr>
      <t>DE.CM-01.1:</t>
    </r>
    <r>
      <rPr>
        <sz val="10"/>
        <rFont val="Calibri"/>
        <family val="2"/>
        <scheme val="minor"/>
      </rPr>
      <t xml:space="preserve"> Firewalls shall be installed and operated at the network boundaries, including endpoint firewalls.	</t>
    </r>
  </si>
  <si>
    <r>
      <rPr>
        <b/>
        <sz val="10"/>
        <color theme="0"/>
        <rFont val="Calibri"/>
        <family val="2"/>
        <scheme val="minor"/>
      </rPr>
      <t xml:space="preserve">DE.CM-01.2: </t>
    </r>
    <r>
      <rPr>
        <sz val="10"/>
        <color theme="0"/>
        <rFont val="Calibri"/>
        <family val="2"/>
        <scheme val="minor"/>
      </rPr>
      <t>Anti-virus, -spyware, and other -malware programs shall be installed and updated.</t>
    </r>
  </si>
  <si>
    <r>
      <rPr>
        <b/>
        <sz val="10"/>
        <color theme="0"/>
        <rFont val="Calibri"/>
        <family val="2"/>
        <scheme val="minor"/>
      </rPr>
      <t xml:space="preserve">DE.CM-01.3: </t>
    </r>
    <r>
      <rPr>
        <sz val="10"/>
        <color theme="0"/>
        <rFont val="Calibri"/>
        <family val="2"/>
        <scheme val="minor"/>
      </rPr>
      <t xml:space="preserve">	The organisation shall monitor and identify unauthorised use of its business-critical systems through the detection of unauthorised local connections, network connections and remote connections.</t>
    </r>
  </si>
  <si>
    <r>
      <rPr>
        <b/>
        <sz val="10"/>
        <color rgb="FF000000"/>
        <rFont val="Calibri"/>
        <family val="2"/>
        <scheme val="minor"/>
      </rPr>
      <t>DE.CM-01.4:</t>
    </r>
    <r>
      <rPr>
        <sz val="10"/>
        <color rgb="FF000000"/>
        <rFont val="Calibri"/>
        <family val="2"/>
        <scheme val="minor"/>
      </rPr>
      <t xml:space="preserve"> The organisation shall continuously monitor its network to spot signs of cyber threats or unusual activity, using clearly defined rules for what counts as a potential security incident.</t>
    </r>
  </si>
  <si>
    <r>
      <rPr>
        <b/>
        <sz val="10"/>
        <color theme="1"/>
        <rFont val="Calibri"/>
        <family val="2"/>
        <scheme val="minor"/>
      </rPr>
      <t xml:space="preserve">DE.CM-02: </t>
    </r>
    <r>
      <rPr>
        <sz val="10"/>
        <color theme="1"/>
        <rFont val="Calibri"/>
        <family val="2"/>
        <scheme val="minor"/>
      </rPr>
      <t>The physical environment is monitored to find potentially adverse events.</t>
    </r>
  </si>
  <si>
    <r>
      <rPr>
        <b/>
        <sz val="10"/>
        <rFont val="Calibri"/>
        <family val="2"/>
        <scheme val="minor"/>
      </rPr>
      <t xml:space="preserve">DE.CM-02.1: </t>
    </r>
    <r>
      <rPr>
        <sz val="10"/>
        <rFont val="Calibri"/>
        <family val="2"/>
        <scheme val="minor"/>
      </rPr>
      <t>The physical environment shall be monitored to find potentially adverse events.</t>
    </r>
  </si>
  <si>
    <r>
      <rPr>
        <b/>
        <sz val="10"/>
        <rFont val="Calibri"/>
        <family val="2"/>
        <scheme val="minor"/>
      </rPr>
      <t>DE.CM-02.2:</t>
    </r>
    <r>
      <rPr>
        <sz val="10"/>
        <rFont val="Calibri"/>
        <family val="2"/>
        <scheme val="minor"/>
      </rPr>
      <t xml:space="preserve"> Physical access to the organisation's critical systems and devices, in addition to physical access monitoring to the facility, shall be supplemented by physical intrusion alarms, surveillance equipment, and independent monitoring teams.	</t>
    </r>
  </si>
  <si>
    <r>
      <rPr>
        <b/>
        <sz val="10"/>
        <color theme="1"/>
        <rFont val="Calibri"/>
        <family val="2"/>
        <scheme val="minor"/>
      </rPr>
      <t xml:space="preserve">DE.CM-03: </t>
    </r>
    <r>
      <rPr>
        <sz val="10"/>
        <color theme="1"/>
        <rFont val="Calibri"/>
        <family val="2"/>
        <scheme val="minor"/>
      </rPr>
      <t>Personnel activity and technology usage are monitored to find potentially adverse events.</t>
    </r>
  </si>
  <si>
    <r>
      <rPr>
        <b/>
        <sz val="10"/>
        <color rgb="FF000000"/>
        <rFont val="Calibri"/>
        <scheme val="minor"/>
      </rPr>
      <t>DE.CM-03.1:</t>
    </r>
    <r>
      <rPr>
        <sz val="10"/>
        <color rgb="FF000000"/>
        <rFont val="Calibri"/>
        <scheme val="minor"/>
      </rPr>
      <t xml:space="preserve"> End point and network protection tools to monitor end-user behaviour for dangerous activity shall be implemented.</t>
    </r>
  </si>
  <si>
    <r>
      <rPr>
        <b/>
        <sz val="10"/>
        <rFont val="Calibri"/>
        <family val="2"/>
        <scheme val="minor"/>
      </rPr>
      <t xml:space="preserve">DE.CM-03.2: </t>
    </r>
    <r>
      <rPr>
        <sz val="10"/>
        <rFont val="Calibri"/>
        <family val="2"/>
        <scheme val="minor"/>
      </rPr>
      <t>End point and network protection tools that monitor end-user behaviour for dangerous activity shall be managed.</t>
    </r>
  </si>
  <si>
    <r>
      <rPr>
        <b/>
        <sz val="10"/>
        <color theme="1"/>
        <rFont val="Calibri"/>
        <family val="2"/>
        <scheme val="minor"/>
      </rPr>
      <t xml:space="preserve">DE.CM-06: </t>
    </r>
    <r>
      <rPr>
        <sz val="10"/>
        <color theme="1"/>
        <rFont val="Calibri"/>
        <family val="2"/>
        <scheme val="minor"/>
      </rPr>
      <t>External service provider activities and services are monitored to find potentially adverse events.</t>
    </r>
  </si>
  <si>
    <r>
      <rPr>
        <b/>
        <sz val="10"/>
        <color rgb="FF000000"/>
        <rFont val="Calibri"/>
        <family val="2"/>
        <scheme val="minor"/>
      </rPr>
      <t>DE.CM-06.1:</t>
    </r>
    <r>
      <rPr>
        <sz val="10"/>
        <color rgb="FF000000"/>
        <rFont val="Calibri"/>
        <family val="2"/>
        <scheme val="minor"/>
      </rPr>
      <t xml:space="preserve"> External service provider activities and services shall be secured and monitored to find potentially adverse events.</t>
    </r>
  </si>
  <si>
    <r>
      <rPr>
        <b/>
        <sz val="10"/>
        <color rgb="FF000000"/>
        <rFont val="Calibri"/>
        <family val="2"/>
        <scheme val="minor"/>
      </rPr>
      <t>DE.CM-06.2:</t>
    </r>
    <r>
      <rPr>
        <sz val="10"/>
        <color rgb="FF000000"/>
        <rFont val="Calibri"/>
        <family val="2"/>
        <scheme val="minor"/>
      </rPr>
      <t xml:space="preserve"> External service providers' conformance with personnel security policies and procedures and contract security requirements shall be monitored relative to their cybersecurity risks.</t>
    </r>
  </si>
  <si>
    <r>
      <rPr>
        <b/>
        <sz val="10"/>
        <color theme="1"/>
        <rFont val="Calibri"/>
        <family val="2"/>
        <scheme val="minor"/>
      </rPr>
      <t>DE.CM-09:</t>
    </r>
    <r>
      <rPr>
        <sz val="10"/>
        <color theme="1"/>
        <rFont val="Calibri"/>
        <family val="2"/>
        <scheme val="minor"/>
      </rPr>
      <t xml:space="preserve"> Computing hardware and software, runtime environments, and their data are monitored to find potentially adverse events.</t>
    </r>
  </si>
  <si>
    <r>
      <rPr>
        <b/>
        <sz val="10"/>
        <rFont val="Calibri"/>
        <family val="2"/>
        <scheme val="minor"/>
      </rPr>
      <t xml:space="preserve">DE.CM-09.1: </t>
    </r>
    <r>
      <rPr>
        <sz val="10"/>
        <rFont val="Calibri"/>
        <family val="2"/>
        <scheme val="minor"/>
      </rPr>
      <t>The organisation shall monitor computing hardware, software, runtime environments, and their data to detect potentially adverse events.</t>
    </r>
  </si>
  <si>
    <r>
      <rPr>
        <b/>
        <sz val="10"/>
        <color rgb="FF000000"/>
        <rFont val="Calibri"/>
        <family val="2"/>
        <scheme val="minor"/>
      </rPr>
      <t>DE.CM-09.2:</t>
    </r>
    <r>
      <rPr>
        <sz val="10"/>
        <color rgb="FF000000"/>
        <rFont val="Calibri"/>
        <family val="2"/>
        <scheme val="minor"/>
      </rPr>
      <t>The organisation shall implement hardware integrity checks to detect unauthorised tampering of critical system hardware. Controls shall be proportionate to the organisation’s risk profile and operational capacity.</t>
    </r>
  </si>
  <si>
    <r>
      <t xml:space="preserve">DE.CM-09.3: </t>
    </r>
    <r>
      <rPr>
        <sz val="10"/>
        <color theme="1"/>
        <rFont val="Calibri"/>
        <family val="2"/>
        <scheme val="minor"/>
      </rPr>
      <t>The organisation's incident response plan shall include measures to detect unauthorised tampering with the hardware of critical systems.</t>
    </r>
  </si>
  <si>
    <r>
      <rPr>
        <b/>
        <sz val="10"/>
        <color rgb="FF000000"/>
        <rFont val="Calibri"/>
        <family val="2"/>
        <scheme val="minor"/>
      </rPr>
      <t xml:space="preserve">DE.CM-09.4: </t>
    </r>
    <r>
      <rPr>
        <sz val="10"/>
        <color rgb="FF000000"/>
        <rFont val="Calibri"/>
        <family val="2"/>
        <scheme val="minor"/>
      </rPr>
      <t>The organisation shall establish a system to accurately distinguish between legitimate alerts and false positives, ensuring effective detection and removal of malicious code.</t>
    </r>
  </si>
  <si>
    <r>
      <t xml:space="preserve">Adverse Event Analysis (DE.AE): </t>
    </r>
    <r>
      <rPr>
        <sz val="10"/>
        <rFont val="Calibri"/>
        <family val="2"/>
        <scheme val="minor"/>
      </rPr>
      <t>Anomalies, indicators of compromise, and other potentially adverse events are analysed to characterise the events and detect cybersecurity incidents.</t>
    </r>
  </si>
  <si>
    <r>
      <rPr>
        <b/>
        <sz val="10"/>
        <color theme="1"/>
        <rFont val="Calibri"/>
        <family val="2"/>
        <scheme val="minor"/>
      </rPr>
      <t xml:space="preserve">DE.AE-02: </t>
    </r>
    <r>
      <rPr>
        <sz val="10"/>
        <color theme="1"/>
        <rFont val="Calibri"/>
        <family val="2"/>
        <scheme val="minor"/>
      </rPr>
      <t>Potentially adverse events are analysed to better understand associated activities.</t>
    </r>
  </si>
  <si>
    <r>
      <rPr>
        <b/>
        <sz val="10"/>
        <color rgb="FF000000"/>
        <rFont val="Calibri"/>
      </rPr>
      <t xml:space="preserve">DE.AE-02.1: </t>
    </r>
    <r>
      <rPr>
        <sz val="10"/>
        <color rgb="FF000000"/>
        <rFont val="Calibri"/>
      </rPr>
      <t>Cybersecurity and information security events shall be reviewed and analysed to identify potential attack targets and methods, in accordance with applicable laws, regulations, standards, and policies.</t>
    </r>
  </si>
  <si>
    <r>
      <rPr>
        <b/>
        <sz val="10"/>
        <color rgb="FF000000"/>
        <rFont val="Calibri"/>
        <family val="2"/>
        <scheme val="minor"/>
      </rPr>
      <t xml:space="preserve">DE.AE-02.2: </t>
    </r>
    <r>
      <rPr>
        <sz val="10"/>
        <color rgb="FF000000"/>
        <rFont val="Calibri"/>
        <family val="2"/>
        <scheme val="minor"/>
      </rPr>
      <t>The organisation shall implement automated mechanisms where feasible to review and analyse detected events.</t>
    </r>
  </si>
  <si>
    <r>
      <rPr>
        <b/>
        <sz val="10"/>
        <color theme="1"/>
        <rFont val="Calibri"/>
        <family val="2"/>
        <scheme val="minor"/>
      </rPr>
      <t xml:space="preserve">DE.AE-03: </t>
    </r>
    <r>
      <rPr>
        <sz val="10"/>
        <color theme="1"/>
        <rFont val="Calibri"/>
        <family val="2"/>
        <scheme val="minor"/>
      </rPr>
      <t>Information is correlated from multiple sources.</t>
    </r>
  </si>
  <si>
    <r>
      <rPr>
        <b/>
        <sz val="10"/>
        <color rgb="FFFFFFFF"/>
        <rFont val="Calibri"/>
        <family val="2"/>
        <scheme val="minor"/>
      </rPr>
      <t xml:space="preserve">DE.AE-03.1: </t>
    </r>
    <r>
      <rPr>
        <sz val="10"/>
        <color rgb="FFFFFFFF"/>
        <rFont val="Calibri"/>
        <family val="2"/>
        <scheme val="minor"/>
      </rPr>
      <t>The logging functionality of protection and detection tools shall be enabled. Logs shall be backed up and retained for a predefined period, and regularly reviewed to identify unusual or potentially harmful activity.</t>
    </r>
  </si>
  <si>
    <r>
      <rPr>
        <b/>
        <sz val="10"/>
        <color rgb="FF000000"/>
        <rFont val="Calibri"/>
        <family val="2"/>
        <scheme val="minor"/>
      </rPr>
      <t xml:space="preserve">DE.AE-03.2: </t>
    </r>
    <r>
      <rPr>
        <sz val="10"/>
        <color rgb="FF000000"/>
        <rFont val="Calibri"/>
        <family val="2"/>
        <scheme val="minor"/>
      </rPr>
      <t>The organisation shall ensure that event data from critical systems is collected and correlated using information from multiple relevant sources.</t>
    </r>
  </si>
  <si>
    <r>
      <t xml:space="preserve">DE.AE-03.3: </t>
    </r>
    <r>
      <rPr>
        <sz val="10"/>
        <color theme="1"/>
        <rFont val="Calibri"/>
        <family val="2"/>
        <scheme val="minor"/>
      </rPr>
      <t>The organisation shall combine event analysis with information from vulnerability scans, system performance data, monitoring of critical systems, and facility monitoring, where feasible.</t>
    </r>
  </si>
  <si>
    <r>
      <rPr>
        <b/>
        <sz val="10"/>
        <color theme="1"/>
        <rFont val="Calibri"/>
        <family val="2"/>
        <scheme val="minor"/>
      </rPr>
      <t>DE.AE-04:</t>
    </r>
    <r>
      <rPr>
        <sz val="10"/>
        <color theme="1"/>
        <rFont val="Calibri"/>
        <family val="2"/>
        <scheme val="minor"/>
      </rPr>
      <t xml:space="preserve"> The estimated impact and scope of adverse events are understood.</t>
    </r>
  </si>
  <si>
    <r>
      <rPr>
        <b/>
        <sz val="10"/>
        <color rgb="FFFFFFFF"/>
        <rFont val="Calibri"/>
        <family val="2"/>
        <scheme val="minor"/>
      </rPr>
      <t xml:space="preserve">DE.AE-04.1: </t>
    </r>
    <r>
      <rPr>
        <sz val="10"/>
        <color rgb="FFFFFFFF"/>
        <rFont val="Calibri"/>
        <family val="2"/>
        <scheme val="minor"/>
      </rPr>
      <t>The organisation shall assess the negative impacts of detected events on its operations, assets, and individuals, and shall link these impacts to the results of its risk assessments.</t>
    </r>
  </si>
  <si>
    <r>
      <rPr>
        <b/>
        <sz val="10"/>
        <color theme="1"/>
        <rFont val="Calibri"/>
        <family val="2"/>
        <scheme val="minor"/>
      </rPr>
      <t xml:space="preserve">DE.AE-06: </t>
    </r>
    <r>
      <rPr>
        <sz val="10"/>
        <color theme="1"/>
        <rFont val="Calibri"/>
        <family val="2"/>
        <scheme val="minor"/>
      </rPr>
      <t>Information on adverse events is provided to authorised staff and tools.</t>
    </r>
  </si>
  <si>
    <r>
      <rPr>
        <b/>
        <sz val="10"/>
        <color rgb="FF000000"/>
        <rFont val="Calibri"/>
      </rPr>
      <t xml:space="preserve">DE.AE-06.1: </t>
    </r>
    <r>
      <rPr>
        <sz val="10"/>
        <color rgb="FF000000"/>
        <rFont val="Calibri"/>
      </rPr>
      <t xml:space="preserve">Information about adverse events shall be promptly delivered to authorised personnel and systems to enable timely detection, investigation, and response.
</t>
    </r>
  </si>
  <si>
    <r>
      <rPr>
        <b/>
        <sz val="10"/>
        <color theme="1"/>
        <rFont val="Calibri"/>
        <family val="2"/>
        <scheme val="minor"/>
      </rPr>
      <t xml:space="preserve">DE.AE-08: </t>
    </r>
    <r>
      <rPr>
        <sz val="10"/>
        <color theme="1"/>
        <rFont val="Calibri"/>
        <family val="2"/>
        <scheme val="minor"/>
      </rPr>
      <t>Incidents are declared when adverse events meet the defined incident criteria.</t>
    </r>
  </si>
  <si>
    <r>
      <t>DE.AE-08.1:</t>
    </r>
    <r>
      <rPr>
        <sz val="10"/>
        <color theme="1"/>
        <rFont val="Calibri"/>
        <family val="2"/>
        <scheme val="minor"/>
      </rPr>
      <t xml:space="preserve"> Incidents shall be reported when adverse events meet defined and documented incident criteria.</t>
    </r>
  </si>
  <si>
    <r>
      <t xml:space="preserve">Incident Management (RS.MA): </t>
    </r>
    <r>
      <rPr>
        <sz val="10"/>
        <rFont val="Calibri"/>
        <family val="2"/>
        <scheme val="minor"/>
      </rPr>
      <t>Responses to detected cybersecurity incidents are managed.</t>
    </r>
  </si>
  <si>
    <r>
      <rPr>
        <b/>
        <sz val="10"/>
        <color theme="1"/>
        <rFont val="Calibri"/>
        <family val="2"/>
        <scheme val="minor"/>
      </rPr>
      <t xml:space="preserve">RS.MA-01: </t>
    </r>
    <r>
      <rPr>
        <sz val="10"/>
        <color theme="1"/>
        <rFont val="Calibri"/>
        <family val="2"/>
        <scheme val="minor"/>
      </rPr>
      <t>The incident response plan is executed in coordination with relevant third parties once an incident is declared.</t>
    </r>
  </si>
  <si>
    <r>
      <rPr>
        <b/>
        <sz val="10"/>
        <rFont val="Calibri"/>
        <family val="2"/>
        <scheme val="minor"/>
      </rPr>
      <t>RS.MA-01.1:</t>
    </r>
    <r>
      <rPr>
        <sz val="10"/>
        <rFont val="Calibri"/>
        <family val="2"/>
        <scheme val="minor"/>
      </rPr>
      <t xml:space="preserve"> An incident response plan, including defined roles, responsibilities, and authorities, shall be executed during or after a cybersecurity event affecting the organisation's critical systems.</t>
    </r>
  </si>
  <si>
    <r>
      <rPr>
        <b/>
        <sz val="10"/>
        <rFont val="Calibri"/>
        <family val="2"/>
        <scheme val="minor"/>
      </rPr>
      <t>RS.MA-01.2:</t>
    </r>
    <r>
      <rPr>
        <sz val="10"/>
        <rFont val="Calibri"/>
        <family val="2"/>
        <scheme val="minor"/>
      </rPr>
      <t xml:space="preserve"> The organisation shall coordinate information/cybersecurity incident response actions with all predefined stakeholders.</t>
    </r>
  </si>
  <si>
    <r>
      <rPr>
        <b/>
        <sz val="10"/>
        <color theme="1"/>
        <rFont val="Calibri"/>
        <family val="2"/>
        <scheme val="minor"/>
      </rPr>
      <t>RS.MA-02:</t>
    </r>
    <r>
      <rPr>
        <sz val="10"/>
        <color theme="1"/>
        <rFont val="Calibri"/>
        <family val="2"/>
        <scheme val="minor"/>
      </rPr>
      <t xml:space="preserve"> Incident reports are triaged and validated.</t>
    </r>
  </si>
  <si>
    <r>
      <rPr>
        <b/>
        <sz val="10"/>
        <rFont val="Calibri"/>
        <family val="2"/>
        <scheme val="minor"/>
      </rPr>
      <t>RS.MA-02.1:</t>
    </r>
    <r>
      <rPr>
        <sz val="10"/>
        <rFont val="Calibri"/>
        <family val="2"/>
        <scheme val="minor"/>
      </rPr>
      <t xml:space="preserve"> Information/cybersecurity incident reports shall be triaged and validated in accordance with the organisation’s incident response procedures.</t>
    </r>
  </si>
  <si>
    <r>
      <rPr>
        <b/>
        <sz val="10"/>
        <color rgb="FF000000"/>
        <rFont val="Calibri"/>
        <family val="2"/>
        <scheme val="minor"/>
      </rPr>
      <t>RS.MA-02.2:</t>
    </r>
    <r>
      <rPr>
        <sz val="10"/>
        <color rgb="FF000000"/>
        <rFont val="Calibri"/>
        <family val="2"/>
        <scheme val="minor"/>
      </rPr>
      <t xml:space="preserve"> Automated tools shall be used to support the investigation and impact assessment of validated cybersecurity incidents.</t>
    </r>
  </si>
  <si>
    <r>
      <rPr>
        <b/>
        <sz val="10"/>
        <color theme="1"/>
        <rFont val="Calibri"/>
        <family val="2"/>
        <scheme val="minor"/>
      </rPr>
      <t>RS.MA-03:</t>
    </r>
    <r>
      <rPr>
        <sz val="10"/>
        <color theme="1"/>
        <rFont val="Calibri"/>
        <family val="2"/>
        <scheme val="minor"/>
      </rPr>
      <t xml:space="preserve"> Incidents are categorised and prioritised.</t>
    </r>
  </si>
  <si>
    <r>
      <rPr>
        <b/>
        <sz val="10"/>
        <rFont val="Calibri"/>
        <family val="2"/>
        <scheme val="minor"/>
      </rPr>
      <t>RS.MA-03.1:</t>
    </r>
    <r>
      <rPr>
        <sz val="10"/>
        <rFont val="Calibri"/>
        <family val="2"/>
        <scheme val="minor"/>
      </rPr>
      <t xml:space="preserve"> Information/cybersecurity incidents shall be categorised, prioritised and escalated as specified in the incident response plan.
</t>
    </r>
  </si>
  <si>
    <r>
      <rPr>
        <b/>
        <sz val="10"/>
        <color theme="1"/>
        <rFont val="Calibri"/>
        <family val="2"/>
        <scheme val="minor"/>
      </rPr>
      <t>RS.MA-05:</t>
    </r>
    <r>
      <rPr>
        <sz val="10"/>
        <color theme="1"/>
        <rFont val="Calibri"/>
        <family val="2"/>
        <scheme val="minor"/>
      </rPr>
      <t xml:space="preserve"> The criteria for initiating incident recovery are applied.</t>
    </r>
  </si>
  <si>
    <r>
      <rPr>
        <b/>
        <sz val="10"/>
        <rFont val="Calibri"/>
        <family val="2"/>
        <scheme val="minor"/>
      </rPr>
      <t>RS.MA-05.1:</t>
    </r>
    <r>
      <rPr>
        <sz val="10"/>
        <rFont val="Calibri"/>
        <family val="2"/>
        <scheme val="minor"/>
      </rPr>
      <t xml:space="preserve"> Clear criteria shall be defined and applied to determine when incident recovery processes need to be initiated.</t>
    </r>
  </si>
  <si>
    <r>
      <rPr>
        <b/>
        <sz val="10"/>
        <color rgb="FF000000"/>
        <rFont val="Calibri"/>
        <scheme val="minor"/>
      </rPr>
      <t xml:space="preserve">Incident Analysis (RS.AN): </t>
    </r>
    <r>
      <rPr>
        <sz val="10"/>
        <color rgb="FF000000"/>
        <rFont val="Calibri"/>
        <scheme val="minor"/>
      </rPr>
      <t>Investigations are conducted to ensure effective response and support forensics and recovery activities.</t>
    </r>
  </si>
  <si>
    <r>
      <rPr>
        <b/>
        <sz val="10"/>
        <color theme="1"/>
        <rFont val="Calibri"/>
        <family val="2"/>
        <scheme val="minor"/>
      </rPr>
      <t xml:space="preserve">RS.AN-03: </t>
    </r>
    <r>
      <rPr>
        <sz val="10"/>
        <color theme="1"/>
        <rFont val="Calibri"/>
        <family val="2"/>
        <scheme val="minor"/>
      </rPr>
      <t xml:space="preserve">	Analysis is performed to establish what has taken place during an incident and the root cause of the incident.</t>
    </r>
  </si>
  <si>
    <r>
      <rPr>
        <b/>
        <sz val="10"/>
        <rFont val="Calibri"/>
        <family val="2"/>
        <scheme val="minor"/>
      </rPr>
      <t xml:space="preserve">RS.AN-03.1: </t>
    </r>
    <r>
      <rPr>
        <sz val="10"/>
        <rFont val="Calibri"/>
        <family val="2"/>
        <scheme val="minor"/>
      </rPr>
      <t xml:space="preserve">	Each incident shall be analysed to determine what occurred and to identify its root cause.</t>
    </r>
  </si>
  <si>
    <r>
      <rPr>
        <b/>
        <sz val="10"/>
        <color theme="1"/>
        <rFont val="Calibri"/>
        <family val="2"/>
        <scheme val="minor"/>
      </rPr>
      <t xml:space="preserve">RS.AN-06: </t>
    </r>
    <r>
      <rPr>
        <sz val="10"/>
        <color theme="1"/>
        <rFont val="Calibri"/>
        <family val="2"/>
        <scheme val="minor"/>
      </rPr>
      <t>Actions performed during an investigation are recorded, and the records’ integrity and provenance are preserved</t>
    </r>
  </si>
  <si>
    <r>
      <rPr>
        <b/>
        <sz val="10"/>
        <rFont val="Calibri"/>
        <family val="2"/>
        <scheme val="minor"/>
      </rPr>
      <t xml:space="preserve">RS.AN-06.1: </t>
    </r>
    <r>
      <rPr>
        <sz val="10"/>
        <rFont val="Calibri"/>
        <family val="2"/>
        <scheme val="minor"/>
      </rPr>
      <t xml:space="preserve">Actions performed during an investigation shall be recorded, and the records' integrity and provenance shall be preserved.
</t>
    </r>
  </si>
  <si>
    <r>
      <rPr>
        <b/>
        <sz val="10"/>
        <color theme="1"/>
        <rFont val="Calibri"/>
        <family val="2"/>
        <scheme val="minor"/>
      </rPr>
      <t xml:space="preserve">RS.AN-07: </t>
    </r>
    <r>
      <rPr>
        <sz val="10"/>
        <color theme="1"/>
        <rFont val="Calibri"/>
        <family val="2"/>
        <scheme val="minor"/>
      </rPr>
      <t>Incident data and metadata are collected, and their integrity and provenance are preserved.</t>
    </r>
  </si>
  <si>
    <r>
      <rPr>
        <b/>
        <sz val="10"/>
        <color rgb="FF000000"/>
        <rFont val="Calibri"/>
        <scheme val="minor"/>
      </rPr>
      <t xml:space="preserve">RS.AN-07.1: </t>
    </r>
    <r>
      <rPr>
        <sz val="10"/>
        <color rgb="FF000000"/>
        <rFont val="Calibri"/>
        <scheme val="minor"/>
      </rPr>
      <t xml:space="preserve">Incident data and metadata shall be collected and protected to ensure their accuracy, authenticity, and traceability.
</t>
    </r>
  </si>
  <si>
    <r>
      <rPr>
        <b/>
        <sz val="10"/>
        <color theme="1"/>
        <rFont val="Calibri"/>
        <family val="2"/>
        <scheme val="minor"/>
      </rPr>
      <t>RS.AN-08:</t>
    </r>
    <r>
      <rPr>
        <sz val="10"/>
        <color theme="1"/>
        <rFont val="Calibri"/>
        <family val="2"/>
        <scheme val="minor"/>
      </rPr>
      <t xml:space="preserve"> An incident's magnitude is estimated and validated.</t>
    </r>
  </si>
  <si>
    <r>
      <rPr>
        <b/>
        <sz val="10"/>
        <rFont val="Calibri"/>
        <family val="2"/>
        <scheme val="minor"/>
      </rPr>
      <t>RS.AN-08.1:</t>
    </r>
    <r>
      <rPr>
        <sz val="10"/>
        <rFont val="Calibri"/>
        <family val="2"/>
        <scheme val="minor"/>
      </rPr>
      <t xml:space="preserve"> An incident’s magnitude shall be estimated and validated.</t>
    </r>
  </si>
  <si>
    <r>
      <t xml:space="preserve">Incident Response Reporting and Communication (RS.CO): </t>
    </r>
    <r>
      <rPr>
        <sz val="10"/>
        <rFont val="Calibri"/>
        <family val="2"/>
        <scheme val="minor"/>
      </rPr>
      <t>Response activities are coordinated with internal and external stakeholders as required by laws, regulations, or policies.</t>
    </r>
  </si>
  <si>
    <r>
      <rPr>
        <b/>
        <sz val="10"/>
        <color theme="1"/>
        <rFont val="Calibri"/>
        <family val="2"/>
        <scheme val="minor"/>
      </rPr>
      <t>RS.CO-02:</t>
    </r>
    <r>
      <rPr>
        <sz val="10"/>
        <color theme="1"/>
        <rFont val="Calibri"/>
        <family val="2"/>
        <scheme val="minor"/>
      </rPr>
      <t xml:space="preserve"> Internal and external stakeholders are notified of incidents.</t>
    </r>
  </si>
  <si>
    <r>
      <rPr>
        <b/>
        <sz val="10"/>
        <rFont val="Calibri"/>
        <family val="2"/>
        <scheme val="minor"/>
      </rPr>
      <t xml:space="preserve">RS.CO-02.1: </t>
    </r>
    <r>
      <rPr>
        <sz val="10"/>
        <rFont val="Calibri"/>
        <family val="2"/>
        <scheme val="minor"/>
      </rPr>
      <t>Information about cybersecurity incidents shall be communicated to employees in a way that is clear and easy to understand.</t>
    </r>
  </si>
  <si>
    <r>
      <rPr>
        <b/>
        <sz val="10"/>
        <color theme="0"/>
        <rFont val="Calibri"/>
        <family val="2"/>
        <scheme val="minor"/>
      </rPr>
      <t>RS.CO-02.2	:</t>
    </r>
    <r>
      <rPr>
        <sz val="10"/>
        <color theme="0"/>
        <rFont val="Calibri"/>
        <family val="2"/>
        <scheme val="minor"/>
      </rPr>
      <t>Cybersecurity incidents shall be shared with relevant external stakeholders within the timeframes defined in the Incident Response Plan, including reporting significant incidents to authorities as required by law.</t>
    </r>
  </si>
  <si>
    <r>
      <t xml:space="preserve">Incident Mitigation (RS.MI): </t>
    </r>
    <r>
      <rPr>
        <sz val="10"/>
        <rFont val="Calibri"/>
        <family val="2"/>
        <scheme val="minor"/>
      </rPr>
      <t>Activities are performed to prevent expansion of an event and mitigate its effects.</t>
    </r>
  </si>
  <si>
    <r>
      <rPr>
        <b/>
        <sz val="10"/>
        <color theme="1"/>
        <rFont val="Calibri"/>
        <family val="2"/>
        <scheme val="minor"/>
      </rPr>
      <t>RS.MI-01:</t>
    </r>
    <r>
      <rPr>
        <sz val="10"/>
        <color theme="1"/>
        <rFont val="Calibri"/>
        <family val="2"/>
        <scheme val="minor"/>
      </rPr>
      <t xml:space="preserve">	 Incidents are contained.</t>
    </r>
  </si>
  <si>
    <r>
      <t xml:space="preserve">RS.MI-01.1: </t>
    </r>
    <r>
      <rPr>
        <sz val="10"/>
        <color theme="1"/>
        <rFont val="Calibri"/>
        <family val="2"/>
        <scheme val="minor"/>
      </rPr>
      <t>Cybersecurity incidents shall be contained and eliminated. Any decision to accept and retain certain cybersecurity risks shall be formally documented.</t>
    </r>
  </si>
  <si>
    <r>
      <rPr>
        <b/>
        <sz val="10"/>
        <color theme="0"/>
        <rFont val="Calibri"/>
        <family val="2"/>
        <scheme val="minor"/>
      </rPr>
      <t xml:space="preserve">RS.MI-01.2: </t>
    </r>
    <r>
      <rPr>
        <sz val="10"/>
        <color theme="0"/>
        <rFont val="Calibri"/>
        <family val="2"/>
        <scheme val="minor"/>
      </rPr>
      <t>The organisation shall detect unauthorised access or data leakage and take appropriate mitigation actions, including monitoring of critical systems at external boundaries and key internal points.</t>
    </r>
  </si>
  <si>
    <r>
      <t xml:space="preserve">Incident Recovery Plan Execution (RC.RP) : </t>
    </r>
    <r>
      <rPr>
        <sz val="10"/>
        <rFont val="Calibri"/>
        <family val="2"/>
        <scheme val="minor"/>
      </rPr>
      <t>Restoration activities are performed to ensure operational availability of systems and services affected by cybersecurity incidents.</t>
    </r>
  </si>
  <si>
    <r>
      <rPr>
        <b/>
        <sz val="10"/>
        <color theme="1"/>
        <rFont val="Calibri"/>
        <family val="2"/>
        <scheme val="minor"/>
      </rPr>
      <t xml:space="preserve">RC.RP-01: </t>
    </r>
    <r>
      <rPr>
        <sz val="10"/>
        <color theme="1"/>
        <rFont val="Calibri"/>
        <family val="2"/>
        <scheme val="minor"/>
      </rPr>
      <t>The recovery portion of the incident response plan is executed once initiated from the incident response process.</t>
    </r>
  </si>
  <si>
    <r>
      <rPr>
        <b/>
        <sz val="10"/>
        <rFont val="Calibri"/>
        <family val="2"/>
        <scheme val="minor"/>
      </rPr>
      <t xml:space="preserve">RC.RP-01.1: </t>
    </r>
    <r>
      <rPr>
        <sz val="10"/>
        <rFont val="Calibri"/>
        <family val="2"/>
        <scheme val="minor"/>
      </rPr>
      <t>A recovery process for disasters and information/cybersecurity incidents shall be developed and executed.</t>
    </r>
  </si>
  <si>
    <r>
      <rPr>
        <b/>
        <sz val="10"/>
        <color theme="1"/>
        <rFont val="Calibri"/>
        <family val="2"/>
        <scheme val="minor"/>
      </rPr>
      <t>RC.RP-02:</t>
    </r>
    <r>
      <rPr>
        <sz val="10"/>
        <color theme="1"/>
        <rFont val="Calibri"/>
        <family val="2"/>
        <scheme val="minor"/>
      </rPr>
      <t xml:space="preserve"> Recovery actions are selected, scoped, prioritised, and performed.</t>
    </r>
  </si>
  <si>
    <r>
      <rPr>
        <b/>
        <sz val="10"/>
        <rFont val="Calibri"/>
        <family val="2"/>
        <scheme val="minor"/>
      </rPr>
      <t xml:space="preserve">RC.RP-02.1: </t>
    </r>
    <r>
      <rPr>
        <sz val="10"/>
        <rFont val="Calibri"/>
        <family val="2"/>
        <scheme val="minor"/>
      </rPr>
      <t>The organisation's essential functions and services shall be continued with little or no loss of operational continuity, and continuity shall be maintained until full system recovery.</t>
    </r>
  </si>
  <si>
    <r>
      <rPr>
        <b/>
        <sz val="10"/>
        <color theme="1"/>
        <rFont val="Calibri"/>
        <family val="2"/>
        <scheme val="minor"/>
      </rPr>
      <t xml:space="preserve">RC.RP-05: </t>
    </r>
    <r>
      <rPr>
        <sz val="10"/>
        <color theme="1"/>
        <rFont val="Calibri"/>
        <family val="2"/>
        <scheme val="minor"/>
      </rPr>
      <t>The integrity of restored assets is verified, systems and services are restored, and normal operating status is confirmed.</t>
    </r>
  </si>
  <si>
    <r>
      <rPr>
        <b/>
        <sz val="10"/>
        <rFont val="Calibri"/>
        <family val="2"/>
        <scheme val="minor"/>
      </rPr>
      <t xml:space="preserve">RC.RP-05.1: </t>
    </r>
    <r>
      <rPr>
        <sz val="10"/>
        <rFont val="Calibri"/>
        <family val="2"/>
        <scheme val="minor"/>
      </rPr>
      <t xml:space="preserve">The integrity of restored systems and assets shall be verified before they are returned to service. Systems and services shall be fully restored, and normal operations shall be confirmed.
</t>
    </r>
  </si>
  <si>
    <r>
      <rPr>
        <b/>
        <sz val="10"/>
        <color theme="1"/>
        <rFont val="Calibri"/>
        <family val="2"/>
        <scheme val="minor"/>
      </rPr>
      <t>RC.RP-06:</t>
    </r>
    <r>
      <rPr>
        <sz val="10"/>
        <color theme="1"/>
        <rFont val="Calibri"/>
        <family val="2"/>
        <scheme val="minor"/>
      </rPr>
      <t xml:space="preserve"> The end of incident recovery is declared based on criteria, and incident-related documentation is completed.	</t>
    </r>
  </si>
  <si>
    <r>
      <rPr>
        <b/>
        <sz val="10"/>
        <rFont val="Calibri"/>
        <family val="2"/>
        <scheme val="minor"/>
      </rPr>
      <t>RC.RP-06.1:</t>
    </r>
    <r>
      <rPr>
        <sz val="10"/>
        <rFont val="Calibri"/>
        <family val="2"/>
        <scheme val="minor"/>
      </rPr>
      <t xml:space="preserve"> The end of incident recovery shall be formally declared based on predefined criteria, and all incident-related documentation shall be completed and reviewed.</t>
    </r>
  </si>
  <si>
    <r>
      <rPr>
        <b/>
        <sz val="10"/>
        <color rgb="FF000000"/>
        <rFont val="Calibri"/>
        <family val="2"/>
        <scheme val="minor"/>
      </rPr>
      <t xml:space="preserve">Incident Recovery Communication (RC.CO): </t>
    </r>
    <r>
      <rPr>
        <sz val="10"/>
        <color rgb="FF000000"/>
        <rFont val="Calibri"/>
        <family val="2"/>
        <scheme val="minor"/>
      </rPr>
      <t>Restoration activities are coordinated with internal and external parties.</t>
    </r>
  </si>
  <si>
    <r>
      <rPr>
        <b/>
        <sz val="10"/>
        <color theme="1"/>
        <rFont val="Calibri"/>
        <family val="2"/>
        <scheme val="minor"/>
      </rPr>
      <t>RC.CO-03:</t>
    </r>
    <r>
      <rPr>
        <sz val="10"/>
        <color theme="1"/>
        <rFont val="Calibri"/>
        <family val="2"/>
        <scheme val="minor"/>
      </rPr>
      <t xml:space="preserve"> Recovery activities and progress in restoring operational capabilities are communicated to designated internal and external stakeholders.</t>
    </r>
  </si>
  <si>
    <r>
      <rPr>
        <b/>
        <sz val="10"/>
        <color theme="0"/>
        <rFont val="Calibri"/>
        <family val="2"/>
        <scheme val="minor"/>
      </rPr>
      <t>RC.CO-03.1:</t>
    </r>
    <r>
      <rPr>
        <sz val="10"/>
        <color theme="0"/>
        <rFont val="Calibri"/>
        <family val="2"/>
        <scheme val="minor"/>
      </rPr>
      <t xml:space="preserve"> Recovery activities and progress in restoring operational capabilities shall be communicated to designated internal and external stakeholders in accordance with established communication procedures.
</t>
    </r>
  </si>
  <si>
    <r>
      <rPr>
        <b/>
        <sz val="10"/>
        <color theme="1"/>
        <rFont val="Calibri"/>
        <family val="2"/>
        <scheme val="minor"/>
      </rPr>
      <t xml:space="preserve">RC.CO-04: </t>
    </r>
    <r>
      <rPr>
        <sz val="10"/>
        <color theme="1"/>
        <rFont val="Calibri"/>
        <family val="2"/>
        <scheme val="minor"/>
      </rPr>
      <t>Public updates on incident recovery are shared using approved methods and messaging.</t>
    </r>
  </si>
  <si>
    <r>
      <rPr>
        <b/>
        <sz val="10"/>
        <rFont val="Calibri"/>
        <family val="2"/>
        <scheme val="minor"/>
      </rPr>
      <t>RC.CO-04.1:</t>
    </r>
    <r>
      <rPr>
        <sz val="10"/>
        <rFont val="Calibri"/>
        <family val="2"/>
        <scheme val="minor"/>
      </rPr>
      <t xml:space="preserve"> Public updates on incident recovery shall be shared using approved communication methods and messaging, in accordance with established procedures.</t>
    </r>
  </si>
  <si>
    <r>
      <rPr>
        <b/>
        <sz val="10"/>
        <rFont val="Calibri"/>
        <family val="2"/>
        <scheme val="minor"/>
      </rPr>
      <t xml:space="preserve">RC.CO-04.2: </t>
    </r>
    <r>
      <rPr>
        <sz val="10"/>
        <rFont val="Calibri"/>
        <family val="2"/>
        <scheme val="minor"/>
      </rPr>
      <t>The organisation shall assign a Public Relations Officer (PRO) to manage public communications during information/cybersecurity incident recovery, ensuring that public updates are shared while maintaining the confidentiality, integrity, and accuracy of the information.</t>
    </r>
  </si>
  <si>
    <r>
      <rPr>
        <b/>
        <sz val="10"/>
        <color rgb="FF000000"/>
        <rFont val="Calibri"/>
        <family val="2"/>
        <scheme val="minor"/>
      </rPr>
      <t xml:space="preserve">RC.CO-04.3: </t>
    </r>
    <r>
      <rPr>
        <sz val="10"/>
        <color rgb="FF000000"/>
        <rFont val="Calibri"/>
        <family val="2"/>
        <scheme val="minor"/>
      </rPr>
      <t>The organisation shall implement a crisis communication strategy to mitigate negative impacts during a crisis and help restore its reputation afterward.</t>
    </r>
  </si>
  <si>
    <t>CyberFundamentals Categories</t>
  </si>
  <si>
    <t>Target Maturity Score</t>
  </si>
  <si>
    <t>Category Maturity Score</t>
  </si>
  <si>
    <t>Documentation Maturity Score</t>
  </si>
  <si>
    <t>Implementation Maturity Score</t>
  </si>
  <si>
    <t>Target Total Maturity Level</t>
  </si>
  <si>
    <t>Total Maturity level</t>
  </si>
  <si>
    <t>CyFun®2025</t>
  </si>
  <si>
    <t>GOVERN</t>
  </si>
  <si>
    <t>Organisational Context (GV.OC)</t>
  </si>
  <si>
    <t>Risk Management Strategy (GV.RM)</t>
  </si>
  <si>
    <r>
      <t xml:space="preserve">TLP: </t>
    </r>
    <r>
      <rPr>
        <b/>
        <sz val="18"/>
        <color rgb="FFFFC000"/>
        <rFont val="Calibri"/>
        <family val="2"/>
        <scheme val="minor"/>
      </rPr>
      <t>AMBER</t>
    </r>
  </si>
  <si>
    <t>Roles, Responsibilities, and Authorities (GV.RR)</t>
  </si>
  <si>
    <t>Policy (GV.PO)</t>
  </si>
  <si>
    <t>Oversight (GV.OV)</t>
  </si>
  <si>
    <t>CyberFundamentals Self-Assesment</t>
  </si>
  <si>
    <t>Tool Version</t>
  </si>
  <si>
    <t>Cybersecurity Supply Chain Risk Management (GV.SC)</t>
  </si>
  <si>
    <t>IDENTIFY</t>
  </si>
  <si>
    <t>Asset Management (ID.AM)</t>
  </si>
  <si>
    <t>Risk Assessment (ID.RA)</t>
  </si>
  <si>
    <t>Improvement (ID.IM)</t>
  </si>
  <si>
    <t>PROTECT</t>
  </si>
  <si>
    <t>Identity Management, Authentication, and Access Control (PR.AA)</t>
  </si>
  <si>
    <t>Awareness and Training (PR.AT)</t>
  </si>
  <si>
    <t>Data Security (PR.DS)</t>
  </si>
  <si>
    <t>Platform Security (PR.PS)</t>
  </si>
  <si>
    <t>Technology Infrastructure Resilience (PR.IR)</t>
  </si>
  <si>
    <t>DETECT</t>
  </si>
  <si>
    <t xml:space="preserve">Continuous Monitoring (DE.CM) </t>
  </si>
  <si>
    <t xml:space="preserve">Adverse Event Analysis (DE.AE) </t>
  </si>
  <si>
    <t>RESPOND</t>
  </si>
  <si>
    <t xml:space="preserve">Incident Management (RS.MA) </t>
  </si>
  <si>
    <t>Incident Analysis (RS.AN)</t>
  </si>
  <si>
    <t>Incident Response Reporting and Communication (RS.CO)</t>
  </si>
  <si>
    <t>Incident Mitigation (RS.MI)</t>
  </si>
  <si>
    <t>RECOVER</t>
  </si>
  <si>
    <t xml:space="preserve">Incident Recovery Plan Execution (RC.RP) </t>
  </si>
  <si>
    <t xml:space="preserve">Incident Recovery Communication (RC.CO) </t>
  </si>
  <si>
    <t>KEY MEASURES (KM)</t>
  </si>
  <si>
    <t>KM Maturity Score</t>
  </si>
  <si>
    <t>ID.AM-08.2</t>
  </si>
  <si>
    <t xml:space="preserve">Patches and security updates for operating systems and critical system components shall be installed. </t>
  </si>
  <si>
    <t xml:space="preserve">GV.RR-02.1 </t>
  </si>
  <si>
    <t>Information security and cybersecurity roles, responsibilities and authorities for employees, suppliers, customers, and partners shall be documented, reviewed, authorized, kept up to date, communicated, and coordinated internally and externally.</t>
  </si>
  <si>
    <t xml:space="preserve">GV.SC-05.2 </t>
  </si>
  <si>
    <t>Contractual information/cybersecurity requirements for suppliers and external partners shall be implemented to ensure a verifiable flaw resolution process and to ensure that deficiencies identified during information/cybersecurity testing and evaluation are remedied.</t>
  </si>
  <si>
    <t>PR.AA-01.1</t>
  </si>
  <si>
    <t xml:space="preserve">Identities and credentials for authorised users, services, and hardware shall be managed.  </t>
  </si>
  <si>
    <t>ID.RA-08.1</t>
  </si>
  <si>
    <t>The organisation shall establish and implement a vulnerability management plan to identify, analyse, assess, mitigate and communicate all types of vulnerabilities including in the form of a Coordinated Vulnerability Disclosure (CVD) according to applicable legal modalities.</t>
  </si>
  <si>
    <t>GV.SC-05.3</t>
  </si>
  <si>
    <t>The organisation shall establish contractual requirements permitting the organisation to review the information/cybersecurity programs implemented by suppliers and third-party partners.</t>
  </si>
  <si>
    <t>PR.AA-03.2</t>
  </si>
  <si>
    <t>Multi-Factor Authentication (MFA) shall be required to access the organisation's networks remotely.</t>
  </si>
  <si>
    <t>PR.AA-03.3</t>
  </si>
  <si>
    <t>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</si>
  <si>
    <t>ID.AM-03-3</t>
  </si>
  <si>
    <t>The organisation's network communication and external data flows shall be mapped, documented , authorised, and updated when changes occur.</t>
  </si>
  <si>
    <t>PR.AA-05.1</t>
  </si>
  <si>
    <t>Access permissions, rights, and authorisations shall be defined, managed, enforced and reviewed.</t>
  </si>
  <si>
    <t>PR.PS-01.1</t>
  </si>
  <si>
    <t>The organisation shall develop, document, and maintain a baseline configuration for its business critical systems.</t>
  </si>
  <si>
    <t>ID.AM-08.7</t>
  </si>
  <si>
    <t xml:space="preserve">The organisation shall prevent unauthorised removal of maintenance equipment containing critical system information of the organisation.
</t>
  </si>
  <si>
    <t>PR.AA-05.2</t>
  </si>
  <si>
    <t>It shall be determined who needs access to the organisation's business-critical information and technology and the means to gain access.</t>
  </si>
  <si>
    <t>PR.IR-01.3</t>
  </si>
  <si>
    <t>To ensure operational stability and security, the organisation shall, without exception, identify, document, and control connections between components of its critical systems.</t>
  </si>
  <si>
    <t>ID.AM-08.9</t>
  </si>
  <si>
    <t>Maintenance tools and portable storage devices shall be inspected as they enter the facility and shall be protected by anti-malware solutions that scan them for malicious code before they are used on the organisation's systems.</t>
  </si>
  <si>
    <t>PR.AA-05.3</t>
  </si>
  <si>
    <t>Access rights, privileges and authorisations shall be restricted to the systems and specific information needed to perform the tasks (the principle of Least Privilege).</t>
  </si>
  <si>
    <t xml:space="preserve">PR.IR-01.4 </t>
  </si>
  <si>
    <t>The organisation shall implement appropriate boundary protection measures to monitor and control communications at external and key internal boundaries of its critical systems, across both IT and OT environments, to ensure secure and reliable operations.</t>
  </si>
  <si>
    <t>ID.AM-08.10</t>
  </si>
  <si>
    <t>The organisation shall verify security controls following maintenance or repairs/patching, and take action as appropriate.</t>
  </si>
  <si>
    <t>PR.AA-05.4</t>
  </si>
  <si>
    <t>No one shall have administrative privileges for routine day-to-day tasks.</t>
  </si>
  <si>
    <t>DE.CM-01.3</t>
  </si>
  <si>
    <t>The organisation shall monitor and identify unauthorised use of its business critical systems through the detection of unauthorised local connections, network connections and remote connections.</t>
  </si>
  <si>
    <t>PR.DS-02.1</t>
  </si>
  <si>
    <t>Portable storage devices containing system data shall be controlled and protected while in transit and in storage.</t>
  </si>
  <si>
    <t>PR.DS-11.1</t>
  </si>
  <si>
    <t xml:space="preserve">Backups for organisation's business critical data shall be performed and stored on a different system from the device on which the original data resides. </t>
  </si>
  <si>
    <t>RS.CO-02.2</t>
  </si>
  <si>
    <t>Cybersecurity incidents shall be shared with relevant external stakeholders within the timeframes defined in the Incident Response Plan, including reporting significant incidents to authorities as required by law.</t>
  </si>
  <si>
    <t>PR.PS-04.1</t>
  </si>
  <si>
    <t xml:space="preserve">Logs shall be maintained, documented, and monitored.
</t>
  </si>
  <si>
    <t>RS.MI-01.2</t>
  </si>
  <si>
    <t>The organisation shall detect unauthorised access or data leakage and take appropriate mitigation actions, including monitoring of critical systems at external boundaries and key internal points.</t>
  </si>
  <si>
    <t>PR.IR-01.1</t>
  </si>
  <si>
    <t xml:space="preserve">Firewalls shall be installed, configured, and actively maintained on all networks used by the organisation to protect against unauthorised  access and cyber threats. </t>
  </si>
  <si>
    <t xml:space="preserve">PR.IR-01.2 </t>
  </si>
  <si>
    <t>To safeguard critical systems, organisations shall implement network segmentation and segregation aligned with trust boundaries and asset criticality, thereby limiting threat propagation and enforcing strict access control.</t>
  </si>
  <si>
    <t>DE.CM-01.2</t>
  </si>
  <si>
    <t>Anti-virus, -spyware, and other -malware programs shall be installed and updated.</t>
  </si>
  <si>
    <t>DE.AE-03.1</t>
  </si>
  <si>
    <t>The logging functionality of protection and detection tools shall be enabled. Logs shall be backed up and retained for a predefined period, and regularly reviewed to identify unusual or potentially harmful activity.</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</si>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</sst>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4">
    <font>
      <sz val="11"/>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sz val="10"/>
      <name val="Calibri"/>
      <family val="2"/>
      <scheme val="minor"/>
    </font>
    <font>
      <sz val="10"/>
      <color theme="0"/>
      <name val="Calibri"/>
      <family val="2"/>
      <scheme val="minor"/>
    </font>
    <font>
      <b/>
      <sz val="10"/>
      <color theme="0"/>
      <name val="Calibri"/>
      <family val="2"/>
      <scheme val="minor"/>
    </font>
    <font>
      <b/>
      <sz val="10"/>
      <name val="Calibri"/>
      <family val="2"/>
    </font>
    <font>
      <b/>
      <sz val="12"/>
      <color rgb="FF0070C0"/>
      <name val="Calibri"/>
      <family val="2"/>
      <scheme val="minor"/>
    </font>
    <font>
      <b/>
      <vertAlign val="superscript"/>
      <sz val="14"/>
      <color theme="1"/>
      <name val="Calibri"/>
      <family val="2"/>
      <scheme val="minor"/>
    </font>
    <font>
      <b/>
      <i/>
      <sz val="11"/>
      <color theme="8" tint="-0.249977111117893"/>
      <name val="Calibri"/>
      <family val="2"/>
      <scheme val="minor"/>
    </font>
    <font>
      <b/>
      <sz val="14"/>
      <name val="Calibri"/>
      <family val="2"/>
      <scheme val="minor"/>
    </font>
    <font>
      <sz val="14"/>
      <name val="Calibri"/>
      <family val="2"/>
      <scheme val="minor"/>
    </font>
    <font>
      <sz val="14"/>
      <color rgb="FF313231"/>
      <name val="Calibri"/>
      <family val="2"/>
      <scheme val="minor"/>
    </font>
    <font>
      <b/>
      <sz val="14"/>
      <color rgb="FF313231"/>
      <name val="Calibri"/>
      <family val="2"/>
      <scheme val="minor"/>
    </font>
    <font>
      <b/>
      <sz val="16"/>
      <color theme="0"/>
      <name val="Calibri"/>
      <family val="2"/>
      <scheme val="minor"/>
    </font>
    <font>
      <b/>
      <u/>
      <sz val="14"/>
      <color theme="10"/>
      <name val="Calibri"/>
      <family val="2"/>
      <scheme val="minor"/>
    </font>
    <font>
      <b/>
      <u/>
      <sz val="12"/>
      <color theme="10"/>
      <name val="Calibri"/>
      <family val="2"/>
      <scheme val="minor"/>
    </font>
    <font>
      <b/>
      <sz val="12"/>
      <color theme="4" tint="-0.249977111117893"/>
      <name val="Calibri"/>
      <family val="2"/>
      <scheme val="minor"/>
    </font>
    <font>
      <b/>
      <sz val="20"/>
      <color theme="1"/>
      <name val="Calibri"/>
      <family val="2"/>
      <scheme val="minor"/>
    </font>
    <font>
      <b/>
      <i/>
      <sz val="16"/>
      <color theme="8" tint="-0.249977111117893"/>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2"/>
      <color theme="0"/>
      <name val="Calibri"/>
      <family val="2"/>
      <scheme val="minor"/>
    </font>
    <font>
      <b/>
      <sz val="8"/>
      <color theme="0"/>
      <name val="Calibri"/>
      <family val="2"/>
      <scheme val="minor"/>
    </font>
    <font>
      <sz val="11"/>
      <color theme="1"/>
      <name val="Arial"/>
      <family val="2"/>
    </font>
    <font>
      <b/>
      <u/>
      <sz val="10"/>
      <color theme="1"/>
      <name val="Calibri"/>
      <family val="2"/>
      <scheme val="minor"/>
    </font>
    <font>
      <sz val="10"/>
      <color rgb="FFFFFFFF"/>
      <name val="Calibri"/>
      <family val="2"/>
      <scheme val="minor"/>
    </font>
    <font>
      <sz val="16"/>
      <color rgb="FF000000"/>
      <name val="Calibri"/>
      <family val="2"/>
      <scheme val="minor"/>
    </font>
    <font>
      <b/>
      <sz val="24"/>
      <color theme="1"/>
      <name val="Calibri"/>
      <family val="2"/>
      <scheme val="minor"/>
    </font>
    <font>
      <b/>
      <sz val="10"/>
      <color rgb="FFFFC000"/>
      <name val="Calibri (Hoofdtekst)"/>
    </font>
    <font>
      <b/>
      <sz val="28"/>
      <color theme="1"/>
      <name val="Calibri"/>
      <family val="2"/>
      <scheme val="minor"/>
    </font>
    <font>
      <b/>
      <sz val="18"/>
      <color rgb="FFFFFFFF"/>
      <name val="Calibri"/>
      <family val="2"/>
      <scheme val="minor"/>
    </font>
    <font>
      <b/>
      <sz val="18"/>
      <color rgb="FFFFC000"/>
      <name val="Calibri"/>
      <family val="2"/>
      <scheme val="minor"/>
    </font>
    <font>
      <b/>
      <u/>
      <sz val="20"/>
      <color rgb="FFC00000"/>
      <name val="Calibri"/>
      <family val="2"/>
      <scheme val="minor"/>
    </font>
    <font>
      <b/>
      <sz val="20"/>
      <color rgb="FFC00000"/>
      <name val="Calibri"/>
      <family val="2"/>
      <scheme val="minor"/>
    </font>
    <font>
      <b/>
      <sz val="10"/>
      <color theme="0"/>
      <name val="Calibri (Hoofdtekst)"/>
    </font>
    <font>
      <b/>
      <sz val="16"/>
      <color theme="1"/>
      <name val="Calibri"/>
      <family val="2"/>
      <scheme val="minor"/>
    </font>
    <font>
      <b/>
      <sz val="14"/>
      <color theme="0"/>
      <name val="Calibri"/>
      <family val="2"/>
      <scheme val="minor"/>
    </font>
    <font>
      <b/>
      <sz val="10"/>
      <color rgb="FF000000"/>
      <name val="Calibri"/>
      <scheme val="minor"/>
    </font>
    <font>
      <sz val="10"/>
      <color rgb="FF000000"/>
      <name val="Calibri"/>
      <scheme val="minor"/>
    </font>
    <font>
      <b/>
      <sz val="10"/>
      <color rgb="FFFFFFFF"/>
      <name val="Calibri"/>
      <scheme val="minor"/>
    </font>
    <font>
      <sz val="10"/>
      <color rgb="FFFFFFFF"/>
      <name val="Calibri"/>
      <scheme val="minor"/>
    </font>
    <font>
      <b/>
      <sz val="10"/>
      <color rgb="FFFFFFFF"/>
      <name val="Calibri"/>
    </font>
    <font>
      <b/>
      <sz val="10"/>
      <color rgb="FF000000"/>
      <name val="Calibri"/>
    </font>
    <font>
      <sz val="10"/>
      <color rgb="FF000000"/>
      <name val="Calibri"/>
    </font>
    <font>
      <b/>
      <sz val="10"/>
      <color rgb="FFFFC000"/>
      <name val="Calibri"/>
    </font>
    <font>
      <sz val="10"/>
      <color theme="1"/>
      <name val="Calibri"/>
    </font>
    <font>
      <b/>
      <sz val="10"/>
      <color theme="1"/>
      <name val="Calibri"/>
    </font>
    <font>
      <b/>
      <sz val="12"/>
      <color rgb="FF000000"/>
      <name val="Calibri"/>
    </font>
    <font>
      <sz val="12"/>
      <color rgb="FF000000"/>
      <name val="Calibri"/>
    </font>
  </fonts>
  <fills count="26">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rgb="FF2E5C70"/>
        <bgColor indexed="64"/>
      </patternFill>
    </fill>
    <fill>
      <patternFill patternType="solid">
        <fgColor rgb="FF9DC57A"/>
        <bgColor indexed="64"/>
      </patternFill>
    </fill>
    <fill>
      <patternFill patternType="solid">
        <fgColor rgb="FF17AB91"/>
        <bgColor indexed="64"/>
      </patternFill>
    </fill>
    <fill>
      <patternFill patternType="solid">
        <fgColor theme="3"/>
        <bgColor indexed="64"/>
      </patternFill>
    </fill>
    <fill>
      <patternFill patternType="solid">
        <fgColor theme="3"/>
        <bgColor auto="1"/>
      </patternFill>
    </fill>
    <fill>
      <gradientFill>
        <stop position="0">
          <color theme="3"/>
        </stop>
        <stop position="1">
          <color rgb="FFFF0000"/>
        </stop>
      </gradientFill>
    </fill>
  </fills>
  <borders count="178">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style="dotted">
        <color indexed="64"/>
      </left>
      <right style="medium">
        <color indexed="64"/>
      </right>
      <top style="thick">
        <color indexed="64"/>
      </top>
      <bottom style="medium">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style="dotted">
        <color indexed="64"/>
      </left>
      <right/>
      <top style="thick">
        <color indexed="64"/>
      </top>
      <bottom style="medium">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auto="1"/>
      </right>
      <top style="thick">
        <color auto="1"/>
      </top>
      <bottom/>
      <diagonal/>
    </border>
    <border>
      <left style="medium">
        <color rgb="FFFFFFFF"/>
      </left>
      <right style="thick">
        <color auto="1"/>
      </right>
      <top/>
      <bottom style="thick">
        <color rgb="FFFFFFFF"/>
      </bottom>
      <diagonal/>
    </border>
    <border>
      <left style="thick">
        <color auto="1"/>
      </left>
      <right style="medium">
        <color rgb="FFFFFFFF"/>
      </right>
      <top/>
      <bottom style="thick">
        <color rgb="FFFFFFFF"/>
      </bottom>
      <diagonal/>
    </border>
    <border>
      <left style="thick">
        <color auto="1"/>
      </left>
      <right style="medium">
        <color rgb="FFFFFFFF"/>
      </right>
      <top/>
      <bottom style="medium">
        <color rgb="FFFFFFFF"/>
      </bottom>
      <diagonal/>
    </border>
    <border>
      <left style="medium">
        <color rgb="FFFFFFFF"/>
      </left>
      <right style="thick">
        <color auto="1"/>
      </right>
      <top style="thick">
        <color rgb="FFFFFFFF"/>
      </top>
      <bottom/>
      <diagonal/>
    </border>
    <border>
      <left style="thick">
        <color auto="1"/>
      </left>
      <right style="medium">
        <color rgb="FFFFFFFF"/>
      </right>
      <top style="medium">
        <color rgb="FFFFFFFF"/>
      </top>
      <bottom style="thick">
        <color auto="1"/>
      </bottom>
      <diagonal/>
    </border>
    <border>
      <left style="medium">
        <color rgb="FFFFFFFF"/>
      </left>
      <right style="thick">
        <color auto="1"/>
      </right>
      <top style="medium">
        <color rgb="FFFFFFFF"/>
      </top>
      <bottom style="thick">
        <color auto="1"/>
      </bottom>
      <diagonal/>
    </border>
    <border>
      <left/>
      <right/>
      <top/>
      <bottom style="medium">
        <color auto="1"/>
      </bottom>
      <diagonal/>
    </border>
    <border>
      <left style="dotted">
        <color indexed="64"/>
      </left>
      <right/>
      <top/>
      <bottom/>
      <diagonal/>
    </border>
    <border>
      <left/>
      <right style="dotted">
        <color indexed="64"/>
      </right>
      <top/>
      <bottom/>
      <diagonal/>
    </border>
    <border>
      <left style="medium">
        <color indexed="64"/>
      </left>
      <right style="dotted">
        <color indexed="64"/>
      </right>
      <top style="hair">
        <color indexed="64"/>
      </top>
      <bottom style="dotted">
        <color indexed="64"/>
      </bottom>
      <diagonal/>
    </border>
    <border>
      <left style="medium">
        <color indexed="64"/>
      </left>
      <right style="dotted">
        <color indexed="64"/>
      </right>
      <top style="dotted">
        <color indexed="64"/>
      </top>
      <bottom style="thick">
        <color indexed="64"/>
      </bottom>
      <diagonal/>
    </border>
    <border>
      <left style="medium">
        <color indexed="64"/>
      </left>
      <right style="hair">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medium">
        <color indexed="64"/>
      </right>
      <top style="dotted">
        <color indexed="64"/>
      </top>
      <bottom style="thick">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top style="thin">
        <color rgb="FFF75E74"/>
      </top>
      <bottom/>
      <diagonal/>
    </border>
    <border>
      <left style="thin">
        <color indexed="64"/>
      </left>
      <right/>
      <top/>
      <bottom style="thin">
        <color rgb="FFF75E74"/>
      </bottom>
      <diagonal/>
    </border>
    <border>
      <left/>
      <right/>
      <top/>
      <bottom style="thin">
        <color indexed="64"/>
      </bottom>
      <diagonal/>
    </border>
    <border>
      <left style="thin">
        <color rgb="FF7DF49F"/>
      </left>
      <right style="thin">
        <color indexed="64"/>
      </right>
      <top/>
      <bottom/>
      <diagonal/>
    </border>
    <border>
      <left style="thin">
        <color indexed="64"/>
      </left>
      <right style="thin">
        <color rgb="FF7DF49F"/>
      </right>
      <top/>
      <bottom/>
      <diagonal/>
    </border>
    <border>
      <left style="thin">
        <color indexed="64"/>
      </left>
      <right style="thin">
        <color rgb="FF7DF49F"/>
      </right>
      <top/>
      <bottom style="thin">
        <color indexed="64"/>
      </bottom>
      <diagonal/>
    </border>
    <border>
      <left style="thin">
        <color rgb="FF7DF49F"/>
      </left>
      <right style="thin">
        <color indexed="64"/>
      </right>
      <top/>
      <bottom style="thin">
        <color indexed="64"/>
      </bottom>
      <diagonal/>
    </border>
    <border>
      <left/>
      <right style="thin">
        <color indexed="64"/>
      </right>
      <top style="thin">
        <color indexed="64"/>
      </top>
      <bottom style="thin">
        <color indexed="64"/>
      </bottom>
      <diagonal/>
    </border>
    <border>
      <left style="thick">
        <color rgb="FFFFFF99"/>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rgb="FFFFFF99"/>
      </right>
      <top/>
      <bottom/>
      <diagonal/>
    </border>
    <border>
      <left style="thin">
        <color indexed="64"/>
      </left>
      <right style="thick">
        <color rgb="FFFFFF99"/>
      </right>
      <top/>
      <bottom style="thin">
        <color indexed="64"/>
      </bottom>
      <diagonal/>
    </border>
    <border>
      <left style="thick">
        <color rgb="FFFFFF99"/>
      </left>
      <right style="thin">
        <color indexed="64"/>
      </right>
      <top/>
      <bottom/>
      <diagonal/>
    </border>
    <border>
      <left style="thin">
        <color indexed="64"/>
      </left>
      <right style="hair">
        <color rgb="FFFFFF99"/>
      </right>
      <top/>
      <bottom style="thin">
        <color indexed="64"/>
      </bottom>
      <diagonal/>
    </border>
    <border>
      <left style="thin">
        <color indexed="64"/>
      </left>
      <right style="hair">
        <color rgb="FFFFFF99"/>
      </right>
      <top style="thin">
        <color indexed="64"/>
      </top>
      <bottom/>
      <diagonal/>
    </border>
    <border>
      <left style="thin">
        <color indexed="64"/>
      </left>
      <right style="hair">
        <color rgb="FFFFFF99"/>
      </right>
      <top/>
      <bottom/>
      <diagonal/>
    </border>
    <border>
      <left style="thick">
        <color rgb="FFFFFF99"/>
      </left>
      <right style="thin">
        <color indexed="64"/>
      </right>
      <top/>
      <bottom style="thin">
        <color indexed="64"/>
      </bottom>
      <diagonal/>
    </border>
    <border>
      <left style="thick">
        <color rgb="FFFFFF99"/>
      </left>
      <right/>
      <top/>
      <bottom/>
      <diagonal/>
    </border>
    <border>
      <left style="thick">
        <color rgb="FFFFFF99"/>
      </left>
      <right/>
      <top style="thin">
        <color indexed="64"/>
      </top>
      <bottom/>
      <diagonal/>
    </border>
    <border>
      <left style="hair">
        <color rgb="FFFFFF99"/>
      </left>
      <right/>
      <top style="thin">
        <color indexed="64"/>
      </top>
      <bottom/>
      <diagonal/>
    </border>
    <border>
      <left style="hair">
        <color rgb="FFFFFF99"/>
      </left>
      <right style="thin">
        <color indexed="64"/>
      </right>
      <top style="thin">
        <color indexed="64"/>
      </top>
      <bottom style="thin">
        <color indexed="64"/>
      </bottom>
      <diagonal/>
    </border>
    <border>
      <left style="hair">
        <color rgb="FFFFFF99"/>
      </left>
      <right style="thin">
        <color indexed="64"/>
      </right>
      <top/>
      <bottom style="thin">
        <color indexed="64"/>
      </bottom>
      <diagonal/>
    </border>
    <border>
      <left style="thin">
        <color indexed="64"/>
      </left>
      <right style="thin">
        <color rgb="FFFFFF99"/>
      </right>
      <top style="thin">
        <color indexed="64"/>
      </top>
      <bottom/>
      <diagonal/>
    </border>
    <border>
      <left style="thin">
        <color indexed="64"/>
      </left>
      <right style="thin">
        <color rgb="FFFFFF99"/>
      </right>
      <top/>
      <bottom style="thin">
        <color indexed="64"/>
      </bottom>
      <diagonal/>
    </border>
    <border>
      <left style="thin">
        <color indexed="64"/>
      </left>
      <right style="thin">
        <color rgb="FFFFFF99"/>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hair">
        <color rgb="FFF75E74"/>
      </left>
      <right style="thin">
        <color indexed="64"/>
      </right>
      <top style="hair">
        <color indexed="64"/>
      </top>
      <bottom style="thin">
        <color indexed="64"/>
      </bottom>
      <diagonal/>
    </border>
    <border>
      <left style="thin">
        <color rgb="FF7DF49F"/>
      </left>
      <right style="thin">
        <color indexed="64"/>
      </right>
      <top style="thin">
        <color indexed="64"/>
      </top>
      <bottom/>
      <diagonal/>
    </border>
    <border>
      <left style="thick">
        <color indexed="64"/>
      </left>
      <right style="thick">
        <color indexed="64"/>
      </right>
      <top style="dotted">
        <color indexed="64"/>
      </top>
      <bottom/>
      <diagonal/>
    </border>
    <border>
      <left style="medium">
        <color indexed="64"/>
      </left>
      <right style="dotted">
        <color indexed="64"/>
      </right>
      <top style="dotted">
        <color indexed="64"/>
      </top>
      <bottom/>
      <diagonal/>
    </border>
    <border>
      <left style="thin">
        <color indexed="64"/>
      </left>
      <right style="hair">
        <color rgb="FFF75E74"/>
      </right>
      <top style="thin">
        <color indexed="64"/>
      </top>
      <bottom style="thin">
        <color indexed="64"/>
      </bottom>
      <diagonal/>
    </border>
    <border>
      <left style="thin">
        <color indexed="64"/>
      </left>
      <right style="thin">
        <color rgb="FF000000"/>
      </right>
      <top style="hair">
        <color indexed="64"/>
      </top>
      <bottom/>
      <diagonal/>
    </border>
    <border>
      <left style="thin">
        <color indexed="64"/>
      </left>
      <right style="thin">
        <color rgb="FF000000"/>
      </right>
      <top style="thin">
        <color indexed="64"/>
      </top>
      <bottom/>
      <diagonal/>
    </border>
    <border>
      <left/>
      <right style="thin">
        <color rgb="FF000000"/>
      </right>
      <top style="dotted">
        <color rgb="FF000000"/>
      </top>
      <bottom style="dotted">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style="dotted">
        <color indexed="64"/>
      </left>
      <right style="thick">
        <color indexed="64"/>
      </right>
      <top style="dotted">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ck">
        <color indexed="64"/>
      </right>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n">
        <color indexed="64"/>
      </right>
      <top/>
      <bottom style="dotted">
        <color rgb="FF000000"/>
      </bottom>
      <diagonal/>
    </border>
    <border>
      <left/>
      <right style="thin">
        <color rgb="FF000000"/>
      </right>
      <top/>
      <bottom/>
      <diagonal/>
    </border>
    <border>
      <left/>
      <right style="thin">
        <color rgb="FF000000"/>
      </right>
      <top style="thin">
        <color rgb="FF000000"/>
      </top>
      <bottom/>
      <diagonal/>
    </border>
    <border>
      <left style="hair">
        <color indexed="64"/>
      </left>
      <right style="hair">
        <color indexed="64"/>
      </right>
      <top style="thick">
        <color indexed="64"/>
      </top>
      <bottom style="dotted">
        <color rgb="FF000000"/>
      </bottom>
      <diagonal/>
    </border>
    <border>
      <left style="hair">
        <color indexed="64"/>
      </left>
      <right style="medium">
        <color indexed="64"/>
      </right>
      <top style="thick">
        <color indexed="64"/>
      </top>
      <bottom style="dotted">
        <color rgb="FF000000"/>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rgb="FF000000"/>
      </left>
      <right style="thin">
        <color rgb="FF000000"/>
      </right>
      <top/>
      <bottom/>
      <diagonal/>
    </border>
    <border>
      <left style="dotted">
        <color indexed="64"/>
      </left>
      <right style="medium">
        <color indexed="64"/>
      </right>
      <top/>
      <bottom style="dotted">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539">
    <xf numFmtId="0" fontId="0" fillId="0" borderId="0" xfId="0"/>
    <xf numFmtId="0" fontId="0" fillId="0" borderId="0" xfId="0" applyAlignment="1">
      <alignment wrapText="1"/>
    </xf>
    <xf numFmtId="0" fontId="0" fillId="0" borderId="20" xfId="0" applyBorder="1"/>
    <xf numFmtId="0" fontId="5" fillId="0" borderId="21" xfId="2" applyBorder="1"/>
    <xf numFmtId="0" fontId="0" fillId="0" borderId="22" xfId="0" applyBorder="1"/>
    <xf numFmtId="0" fontId="0" fillId="0" borderId="0" xfId="0" applyAlignment="1">
      <alignment horizontal="center"/>
    </xf>
    <xf numFmtId="0" fontId="13" fillId="0" borderId="39" xfId="0" applyFont="1" applyBorder="1" applyAlignment="1">
      <alignment horizontal="center" vertical="center"/>
    </xf>
    <xf numFmtId="0" fontId="13" fillId="4" borderId="39" xfId="0" applyFont="1" applyFill="1" applyBorder="1" applyAlignment="1">
      <alignment horizontal="center" vertical="center"/>
    </xf>
    <xf numFmtId="0" fontId="13" fillId="0" borderId="38" xfId="0" applyFont="1" applyBorder="1" applyAlignment="1">
      <alignment horizontal="center" vertical="center"/>
    </xf>
    <xf numFmtId="0" fontId="7" fillId="7" borderId="40" xfId="0" applyFont="1" applyFill="1" applyBorder="1" applyAlignment="1">
      <alignment horizontal="center"/>
    </xf>
    <xf numFmtId="0" fontId="7" fillId="7" borderId="41" xfId="0" applyFont="1" applyFill="1" applyBorder="1" applyAlignment="1">
      <alignment horizontal="center"/>
    </xf>
    <xf numFmtId="0" fontId="0" fillId="0" borderId="18" xfId="0" applyBorder="1"/>
    <xf numFmtId="0" fontId="5" fillId="0" borderId="19" xfId="2" applyBorder="1"/>
    <xf numFmtId="0" fontId="5" fillId="0" borderId="23" xfId="2" applyBorder="1"/>
    <xf numFmtId="0" fontId="13" fillId="6" borderId="24" xfId="0" applyFont="1" applyFill="1" applyBorder="1" applyAlignment="1">
      <alignment horizontal="center" vertical="center"/>
    </xf>
    <xf numFmtId="0" fontId="13" fillId="6" borderId="33"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0" fillId="0" borderId="34" xfId="0" applyFont="1" applyBorder="1" applyAlignment="1" applyProtection="1">
      <alignment horizontal="center" vertical="center" wrapText="1"/>
      <protection locked="0"/>
    </xf>
    <xf numFmtId="0" fontId="0" fillId="0" borderId="28" xfId="0" applyBorder="1"/>
    <xf numFmtId="0" fontId="0" fillId="0" borderId="28" xfId="0" applyBorder="1" applyAlignment="1">
      <alignment wrapText="1"/>
    </xf>
    <xf numFmtId="0" fontId="0" fillId="0" borderId="75" xfId="0" applyBorder="1" applyAlignment="1">
      <alignment wrapText="1"/>
    </xf>
    <xf numFmtId="0" fontId="0" fillId="0" borderId="77" xfId="0" applyBorder="1"/>
    <xf numFmtId="0" fontId="0" fillId="0" borderId="77" xfId="0" applyBorder="1" applyAlignment="1">
      <alignment wrapText="1"/>
    </xf>
    <xf numFmtId="0" fontId="0" fillId="0" borderId="78" xfId="0" applyBorder="1" applyAlignment="1">
      <alignment wrapText="1"/>
    </xf>
    <xf numFmtId="0" fontId="10" fillId="0" borderId="37" xfId="0" applyFont="1" applyBorder="1" applyAlignment="1" applyProtection="1">
      <alignment horizontal="left" vertical="center" wrapText="1"/>
      <protection locked="0"/>
    </xf>
    <xf numFmtId="0" fontId="7" fillId="10" borderId="74" xfId="0" applyFont="1" applyFill="1" applyBorder="1"/>
    <xf numFmtId="0" fontId="7" fillId="10" borderId="76" xfId="0" applyFont="1" applyFill="1" applyBorder="1"/>
    <xf numFmtId="0" fontId="23" fillId="4" borderId="94" xfId="0" applyFont="1" applyFill="1" applyBorder="1" applyAlignment="1">
      <alignment horizontal="left" vertical="center" wrapText="1" readingOrder="1"/>
    </xf>
    <xf numFmtId="0" fontId="24" fillId="4" borderId="93" xfId="0" applyFont="1" applyFill="1" applyBorder="1" applyAlignment="1">
      <alignment horizontal="center" vertical="center" wrapText="1" readingOrder="1"/>
    </xf>
    <xf numFmtId="0" fontId="25" fillId="11" borderId="95" xfId="0" applyFont="1" applyFill="1" applyBorder="1" applyAlignment="1">
      <alignment horizontal="left" vertical="center" wrapText="1" readingOrder="1"/>
    </xf>
    <xf numFmtId="0" fontId="25" fillId="11" borderId="96" xfId="0" applyFont="1" applyFill="1" applyBorder="1" applyAlignment="1">
      <alignment horizontal="center" vertical="center" wrapText="1" readingOrder="1"/>
    </xf>
    <xf numFmtId="0" fontId="25" fillId="12" borderId="97" xfId="0" applyFont="1" applyFill="1" applyBorder="1" applyAlignment="1">
      <alignment horizontal="left" vertical="center" wrapText="1" readingOrder="1"/>
    </xf>
    <xf numFmtId="0" fontId="25" fillId="12" borderId="98" xfId="0" applyFont="1" applyFill="1" applyBorder="1" applyAlignment="1">
      <alignment horizontal="center" vertical="center" wrapText="1" readingOrder="1"/>
    </xf>
    <xf numFmtId="0" fontId="15" fillId="8" borderId="0" xfId="0" applyFont="1" applyFill="1" applyAlignment="1">
      <alignment horizontal="center" vertical="center" wrapText="1"/>
    </xf>
    <xf numFmtId="0" fontId="15" fillId="8" borderId="0" xfId="0" applyFont="1" applyFill="1" applyAlignment="1">
      <alignment vertical="center" wrapText="1"/>
    </xf>
    <xf numFmtId="0" fontId="10" fillId="0" borderId="157" xfId="0" applyFont="1" applyBorder="1" applyAlignment="1" applyProtection="1">
      <alignment horizontal="left" vertical="center" wrapText="1"/>
      <protection locked="0"/>
    </xf>
    <xf numFmtId="0" fontId="1" fillId="0" borderId="27" xfId="0" applyFont="1" applyBorder="1" applyAlignment="1">
      <alignment horizontal="center" vertical="center"/>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0" borderId="30" xfId="0" applyFont="1" applyBorder="1" applyAlignment="1">
      <alignment horizontal="center" vertical="center"/>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5" fillId="8" borderId="0" xfId="2" applyFill="1"/>
    <xf numFmtId="0" fontId="10" fillId="0" borderId="70" xfId="0" applyFont="1" applyBorder="1" applyAlignment="1" applyProtection="1">
      <alignment horizontal="left" vertical="center" wrapText="1"/>
      <protection locked="0"/>
    </xf>
    <xf numFmtId="0" fontId="10" fillId="0" borderId="71" xfId="0" applyFont="1" applyBorder="1" applyAlignment="1" applyProtection="1">
      <alignment horizontal="left" vertical="center" wrapText="1"/>
      <protection locked="0"/>
    </xf>
    <xf numFmtId="0" fontId="28" fillId="0" borderId="0" xfId="2" applyFont="1" applyAlignment="1" applyProtection="1"/>
    <xf numFmtId="0" fontId="29" fillId="0" borderId="0" xfId="2" applyFont="1" applyAlignment="1" applyProtection="1">
      <alignment vertical="center"/>
    </xf>
    <xf numFmtId="0" fontId="7" fillId="0" borderId="0" xfId="0" applyFont="1"/>
    <xf numFmtId="0" fontId="3" fillId="4" borderId="85" xfId="0" applyFont="1" applyFill="1" applyBorder="1" applyAlignment="1">
      <alignment horizontal="center" vertical="center"/>
    </xf>
    <xf numFmtId="164" fontId="10" fillId="0" borderId="104" xfId="0" applyNumberFormat="1" applyFont="1" applyBorder="1" applyAlignment="1">
      <alignment horizontal="center" vertical="center"/>
    </xf>
    <xf numFmtId="164" fontId="10" fillId="0" borderId="105" xfId="0" applyNumberFormat="1" applyFont="1" applyBorder="1" applyAlignment="1">
      <alignment horizontal="center" vertical="center"/>
    </xf>
    <xf numFmtId="0" fontId="0" fillId="0" borderId="103" xfId="0" applyBorder="1" applyAlignment="1">
      <alignment vertical="center"/>
    </xf>
    <xf numFmtId="0" fontId="1" fillId="0" borderId="0" xfId="0" applyFont="1" applyAlignment="1">
      <alignment vertical="center" wrapText="1"/>
    </xf>
    <xf numFmtId="0" fontId="4" fillId="0" borderId="82" xfId="0" applyFont="1" applyBorder="1" applyAlignment="1">
      <alignment vertical="center"/>
    </xf>
    <xf numFmtId="0" fontId="4" fillId="0" borderId="83" xfId="0" applyFont="1" applyBorder="1" applyAlignment="1">
      <alignment vertical="center"/>
    </xf>
    <xf numFmtId="0" fontId="0" fillId="0" borderId="83" xfId="0" applyBorder="1" applyAlignment="1">
      <alignment vertical="center"/>
    </xf>
    <xf numFmtId="0" fontId="13" fillId="0" borderId="0" xfId="0" applyFont="1" applyAlignment="1">
      <alignment vertical="center"/>
    </xf>
    <xf numFmtId="164" fontId="8" fillId="2" borderId="36" xfId="0" applyNumberFormat="1" applyFont="1" applyFill="1" applyBorder="1" applyAlignment="1">
      <alignment horizontal="left"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37" fillId="20" borderId="44" xfId="0" applyFont="1" applyFill="1" applyBorder="1" applyAlignment="1">
      <alignment horizontal="center" vertical="center" wrapText="1"/>
    </xf>
    <xf numFmtId="0" fontId="35" fillId="20" borderId="71" xfId="0" applyFont="1" applyFill="1" applyBorder="1" applyAlignment="1">
      <alignment horizontal="center" vertical="center" wrapText="1"/>
    </xf>
    <xf numFmtId="0" fontId="9" fillId="0" borderId="170" xfId="0" applyFont="1" applyBorder="1" applyAlignment="1">
      <alignment horizontal="center" vertical="center" wrapText="1"/>
    </xf>
    <xf numFmtId="0" fontId="9" fillId="0" borderId="68" xfId="0" applyFont="1" applyBorder="1" applyAlignment="1">
      <alignment horizontal="center" vertical="center" wrapText="1"/>
    </xf>
    <xf numFmtId="0" fontId="11" fillId="0" borderId="34" xfId="0" applyFont="1" applyBorder="1" applyAlignment="1">
      <alignment vertical="center" wrapText="1"/>
    </xf>
    <xf numFmtId="0" fontId="12" fillId="0" borderId="34" xfId="0" applyFont="1" applyBorder="1" applyAlignment="1">
      <alignment horizontal="center" vertical="center" wrapText="1"/>
    </xf>
    <xf numFmtId="0" fontId="10" fillId="0" borderId="34" xfId="0" applyFont="1" applyBorder="1" applyAlignment="1">
      <alignment vertical="center" wrapText="1"/>
    </xf>
    <xf numFmtId="0" fontId="10" fillId="0" borderId="34" xfId="0" applyFont="1" applyBorder="1" applyAlignment="1">
      <alignment horizontal="center" vertical="center" wrapText="1"/>
    </xf>
    <xf numFmtId="2" fontId="20" fillId="10" borderId="34" xfId="0" applyNumberFormat="1" applyFont="1" applyFill="1" applyBorder="1" applyAlignment="1">
      <alignment horizontal="center" vertical="center" wrapText="1"/>
    </xf>
    <xf numFmtId="0" fontId="18" fillId="8" borderId="170" xfId="0" applyFont="1" applyFill="1" applyBorder="1" applyAlignment="1">
      <alignment horizontal="center" vertical="center" wrapText="1"/>
    </xf>
    <xf numFmtId="0" fontId="9" fillId="0" borderId="7" xfId="0" applyFont="1" applyBorder="1" applyAlignment="1">
      <alignment horizontal="center" vertical="center" wrapText="1"/>
    </xf>
    <xf numFmtId="0" fontId="12" fillId="0" borderId="35" xfId="0" applyFont="1" applyBorder="1" applyAlignment="1">
      <alignment vertical="center" wrapText="1"/>
    </xf>
    <xf numFmtId="0" fontId="10" fillId="0" borderId="138" xfId="0" applyFont="1" applyBorder="1" applyAlignment="1">
      <alignment vertical="center" wrapText="1"/>
    </xf>
    <xf numFmtId="0" fontId="9" fillId="0" borderId="0" xfId="0" applyFont="1" applyAlignment="1">
      <alignment horizontal="center" vertical="center" wrapText="1"/>
    </xf>
    <xf numFmtId="0" fontId="53" fillId="0" borderId="0" xfId="0" applyFont="1" applyAlignment="1">
      <alignment vertical="center" wrapText="1"/>
    </xf>
    <xf numFmtId="0" fontId="9" fillId="0" borderId="130" xfId="0" applyFont="1" applyBorder="1" applyAlignment="1">
      <alignment horizontal="center" vertical="center" wrapText="1"/>
    </xf>
    <xf numFmtId="0" fontId="9" fillId="0" borderId="43" xfId="0" applyFont="1" applyBorder="1" applyAlignment="1">
      <alignment horizontal="center" vertical="center" wrapText="1"/>
    </xf>
    <xf numFmtId="0" fontId="11" fillId="0" borderId="35" xfId="0" applyFont="1" applyBorder="1" applyAlignment="1">
      <alignment horizontal="left" vertical="center" wrapText="1"/>
    </xf>
    <xf numFmtId="0" fontId="12" fillId="0" borderId="35" xfId="0" applyFont="1" applyBorder="1" applyAlignment="1">
      <alignment vertical="top" wrapText="1"/>
    </xf>
    <xf numFmtId="0" fontId="9" fillId="0" borderId="125" xfId="0" applyFont="1" applyBorder="1" applyAlignment="1">
      <alignment horizontal="center" vertical="center" wrapText="1"/>
    </xf>
    <xf numFmtId="0" fontId="16" fillId="0" borderId="140" xfId="0" applyFont="1" applyBorder="1" applyAlignment="1">
      <alignment vertical="top" wrapText="1"/>
    </xf>
    <xf numFmtId="0" fontId="12" fillId="0" borderId="43" xfId="0" applyFont="1" applyBorder="1" applyAlignment="1">
      <alignment vertical="center" wrapText="1"/>
    </xf>
    <xf numFmtId="0" fontId="16" fillId="0" borderId="139" xfId="0" applyFont="1" applyBorder="1" applyAlignment="1">
      <alignment vertical="center" wrapText="1"/>
    </xf>
    <xf numFmtId="2" fontId="20" fillId="10" borderId="44" xfId="0" applyNumberFormat="1" applyFont="1" applyFill="1" applyBorder="1" applyAlignment="1">
      <alignment horizontal="center" vertical="center" wrapText="1"/>
    </xf>
    <xf numFmtId="0" fontId="9" fillId="0" borderId="129" xfId="0" applyFont="1" applyBorder="1" applyAlignment="1">
      <alignment horizontal="center" vertical="center" wrapText="1"/>
    </xf>
    <xf numFmtId="0" fontId="9" fillId="0" borderId="44" xfId="0" applyFont="1" applyBorder="1" applyAlignment="1">
      <alignment horizontal="center" vertical="center" wrapText="1"/>
    </xf>
    <xf numFmtId="0" fontId="10" fillId="0" borderId="34" xfId="0" applyFont="1" applyBorder="1" applyAlignment="1">
      <alignment horizontal="left" vertical="center" wrapText="1"/>
    </xf>
    <xf numFmtId="0" fontId="18" fillId="23" borderId="133" xfId="0" applyFont="1" applyFill="1" applyBorder="1" applyAlignment="1">
      <alignment horizontal="center" vertical="center" wrapText="1"/>
    </xf>
    <xf numFmtId="0" fontId="9" fillId="0" borderId="51" xfId="0" applyFont="1" applyBorder="1" applyAlignment="1">
      <alignment horizontal="center" vertical="center" wrapText="1"/>
    </xf>
    <xf numFmtId="0" fontId="55" fillId="23" borderId="34" xfId="0" applyFont="1" applyFill="1" applyBorder="1" applyAlignment="1">
      <alignment vertical="center" wrapText="1"/>
    </xf>
    <xf numFmtId="0" fontId="18" fillId="23" borderId="132" xfId="0" applyFont="1" applyFill="1" applyBorder="1" applyAlignment="1">
      <alignment horizontal="center" vertical="center" wrapText="1"/>
    </xf>
    <xf numFmtId="0" fontId="17" fillId="23" borderId="34" xfId="0" applyFont="1" applyFill="1" applyBorder="1" applyAlignment="1">
      <alignment horizontal="left" vertical="center" wrapText="1"/>
    </xf>
    <xf numFmtId="0" fontId="9" fillId="0" borderId="134" xfId="0" applyFont="1" applyBorder="1" applyAlignment="1">
      <alignment horizontal="center" vertical="center" wrapText="1"/>
    </xf>
    <xf numFmtId="0" fontId="11" fillId="0" borderId="43" xfId="0" applyFont="1" applyBorder="1" applyAlignment="1">
      <alignment vertical="center" wrapText="1"/>
    </xf>
    <xf numFmtId="0" fontId="17" fillId="23" borderId="139" xfId="0" applyFont="1" applyFill="1" applyBorder="1" applyAlignment="1">
      <alignment vertical="center" wrapText="1"/>
    </xf>
    <xf numFmtId="0" fontId="9" fillId="0" borderId="132" xfId="0" applyFont="1" applyBorder="1" applyAlignment="1">
      <alignment horizontal="center" vertical="center" wrapText="1"/>
    </xf>
    <xf numFmtId="0" fontId="12" fillId="0" borderId="7" xfId="0" applyFont="1" applyBorder="1" applyAlignment="1">
      <alignment vertical="center" wrapText="1"/>
    </xf>
    <xf numFmtId="0" fontId="9" fillId="0" borderId="69" xfId="0" applyFont="1" applyBorder="1" applyAlignment="1">
      <alignment horizontal="center" vertical="center" wrapText="1"/>
    </xf>
    <xf numFmtId="0" fontId="11" fillId="0" borderId="35" xfId="0" applyFont="1" applyBorder="1" applyAlignment="1">
      <alignment vertical="center" wrapText="1"/>
    </xf>
    <xf numFmtId="0" fontId="10" fillId="0" borderId="51" xfId="0" applyFont="1" applyBorder="1" applyAlignment="1">
      <alignment vertical="center" wrapText="1"/>
    </xf>
    <xf numFmtId="0" fontId="18" fillId="8" borderId="121" xfId="0" applyFont="1" applyFill="1" applyBorder="1" applyAlignment="1">
      <alignment horizontal="center" vertical="center" wrapText="1"/>
    </xf>
    <xf numFmtId="0" fontId="9" fillId="0" borderId="9" xfId="0" applyFont="1" applyBorder="1" applyAlignment="1">
      <alignment horizontal="center" vertical="center" wrapText="1"/>
    </xf>
    <xf numFmtId="0" fontId="10" fillId="8" borderId="34" xfId="0" applyFont="1" applyFill="1" applyBorder="1" applyAlignment="1">
      <alignment vertical="center" wrapText="1"/>
    </xf>
    <xf numFmtId="0" fontId="18" fillId="23" borderId="121" xfId="0" applyFont="1" applyFill="1" applyBorder="1" applyAlignment="1">
      <alignment horizontal="center" vertical="center" wrapText="1"/>
    </xf>
    <xf numFmtId="0" fontId="18" fillId="9" borderId="51" xfId="0" applyFont="1" applyFill="1" applyBorder="1" applyAlignment="1">
      <alignment horizontal="center" vertical="center" wrapText="1"/>
    </xf>
    <xf numFmtId="0" fontId="17" fillId="25" borderId="35" xfId="0" applyFont="1" applyFill="1" applyBorder="1" applyAlignment="1">
      <alignment vertical="center" wrapText="1"/>
    </xf>
    <xf numFmtId="0" fontId="18" fillId="23" borderId="131" xfId="0" applyFont="1" applyFill="1" applyBorder="1" applyAlignment="1">
      <alignment horizontal="center" vertical="center" wrapText="1"/>
    </xf>
    <xf numFmtId="0" fontId="11" fillId="0" borderId="44" xfId="0" applyFont="1" applyBorder="1" applyAlignment="1">
      <alignment vertical="center" wrapText="1"/>
    </xf>
    <xf numFmtId="0" fontId="53" fillId="8" borderId="138" xfId="0" applyFont="1" applyFill="1" applyBorder="1" applyAlignment="1">
      <alignment vertical="center" wrapText="1"/>
    </xf>
    <xf numFmtId="0" fontId="39" fillId="0" borderId="125" xfId="0" applyFont="1" applyBorder="1" applyAlignment="1">
      <alignment horizontal="center" vertical="center" wrapText="1"/>
    </xf>
    <xf numFmtId="0" fontId="53" fillId="0" borderId="139" xfId="0" applyFont="1" applyBorder="1" applyAlignment="1">
      <alignment vertical="center" wrapText="1"/>
    </xf>
    <xf numFmtId="0" fontId="53" fillId="0" borderId="35" xfId="0" applyFont="1" applyBorder="1" applyAlignment="1">
      <alignment vertical="center" wrapText="1"/>
    </xf>
    <xf numFmtId="0" fontId="12" fillId="0" borderId="139" xfId="0" applyFont="1" applyBorder="1" applyAlignment="1">
      <alignment vertical="center" wrapText="1"/>
    </xf>
    <xf numFmtId="0" fontId="9" fillId="0" borderId="35" xfId="0" applyFont="1" applyBorder="1" applyAlignment="1">
      <alignment horizontal="center" vertical="center" wrapText="1"/>
    </xf>
    <xf numFmtId="0" fontId="11" fillId="0" borderId="138" xfId="0" applyFont="1" applyBorder="1" applyAlignment="1">
      <alignment vertical="center" wrapText="1"/>
    </xf>
    <xf numFmtId="0" fontId="9" fillId="0" borderId="44" xfId="0" applyFont="1" applyBorder="1" applyAlignment="1">
      <alignment vertical="center" wrapText="1"/>
    </xf>
    <xf numFmtId="0" fontId="18" fillId="8" borderId="171" xfId="0" applyFont="1" applyFill="1" applyBorder="1" applyAlignment="1">
      <alignment horizontal="center" vertical="center" wrapText="1"/>
    </xf>
    <xf numFmtId="0" fontId="39" fillId="0" borderId="69" xfId="0" applyFont="1" applyBorder="1" applyAlignment="1">
      <alignment horizontal="center" vertical="center" wrapText="1"/>
    </xf>
    <xf numFmtId="0" fontId="60" fillId="8" borderId="34" xfId="0" applyFont="1" applyFill="1" applyBorder="1" applyAlignment="1">
      <alignment vertical="center" wrapText="1"/>
    </xf>
    <xf numFmtId="0" fontId="18" fillId="23" borderId="7" xfId="0" applyFont="1" applyFill="1" applyBorder="1" applyAlignment="1">
      <alignment horizontal="center" vertical="center" wrapText="1"/>
    </xf>
    <xf numFmtId="0" fontId="52" fillId="0" borderId="35" xfId="0" applyFont="1" applyBorder="1" applyAlignment="1">
      <alignment vertical="center" wrapText="1"/>
    </xf>
    <xf numFmtId="0" fontId="10" fillId="0" borderId="35" xfId="0" applyFont="1" applyBorder="1" applyAlignment="1">
      <alignment vertical="center" wrapText="1"/>
    </xf>
    <xf numFmtId="0" fontId="18" fillId="9" borderId="69" xfId="0" applyFont="1" applyFill="1" applyBorder="1" applyAlignment="1">
      <alignment horizontal="center" vertical="center" wrapText="1"/>
    </xf>
    <xf numFmtId="0" fontId="40" fillId="9" borderId="140" xfId="0" applyFont="1" applyFill="1" applyBorder="1" applyAlignment="1">
      <alignment vertical="center" wrapText="1"/>
    </xf>
    <xf numFmtId="0" fontId="40" fillId="9" borderId="44" xfId="0" applyFont="1" applyFill="1" applyBorder="1" applyAlignment="1">
      <alignment vertical="center" wrapText="1"/>
    </xf>
    <xf numFmtId="0" fontId="11" fillId="0" borderId="170" xfId="0" applyFont="1" applyBorder="1" applyAlignment="1">
      <alignment horizontal="center" vertical="center" wrapText="1"/>
    </xf>
    <xf numFmtId="0" fontId="1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0" fillId="0" borderId="140" xfId="0" applyFont="1" applyBorder="1" applyAlignment="1">
      <alignment vertical="center" wrapText="1"/>
    </xf>
    <xf numFmtId="0" fontId="10" fillId="0" borderId="43" xfId="0" applyFont="1" applyBorder="1" applyAlignment="1">
      <alignment vertical="center" wrapText="1"/>
    </xf>
    <xf numFmtId="0" fontId="9" fillId="0" borderId="34" xfId="0" applyFont="1" applyBorder="1" applyAlignment="1">
      <alignment vertical="center" wrapText="1"/>
    </xf>
    <xf numFmtId="0" fontId="12" fillId="0" borderId="34" xfId="0" applyFont="1" applyBorder="1" applyAlignment="1">
      <alignment vertical="center" wrapText="1"/>
    </xf>
    <xf numFmtId="0" fontId="14" fillId="0" borderId="69" xfId="0" applyFont="1" applyBorder="1" applyAlignment="1">
      <alignment horizontal="center" vertical="center" wrapText="1"/>
    </xf>
    <xf numFmtId="0" fontId="18" fillId="8" borderId="44" xfId="0" applyFont="1" applyFill="1" applyBorder="1" applyAlignment="1">
      <alignment horizontal="center" vertical="center" wrapText="1"/>
    </xf>
    <xf numFmtId="0" fontId="52" fillId="0" borderId="34" xfId="0" applyFont="1" applyBorder="1" applyAlignment="1">
      <alignment vertical="center" wrapText="1"/>
    </xf>
    <xf numFmtId="0" fontId="12" fillId="0" borderId="35" xfId="0" applyFont="1" applyBorder="1" applyAlignment="1">
      <alignment horizontal="center" vertical="center" wrapText="1"/>
    </xf>
    <xf numFmtId="0" fontId="12" fillId="0" borderId="141" xfId="0" applyFont="1" applyBorder="1" applyAlignment="1">
      <alignment vertical="center" wrapText="1"/>
    </xf>
    <xf numFmtId="0" fontId="16" fillId="0" borderId="43" xfId="0" applyFont="1" applyBorder="1" applyAlignment="1">
      <alignment vertical="center" wrapText="1"/>
    </xf>
    <xf numFmtId="0" fontId="16" fillId="0" borderId="140" xfId="0" applyFont="1" applyBorder="1" applyAlignment="1">
      <alignment vertical="center" wrapText="1"/>
    </xf>
    <xf numFmtId="0" fontId="16" fillId="0" borderId="141" xfId="0" applyFont="1" applyBorder="1" applyAlignment="1">
      <alignment vertical="center" wrapText="1"/>
    </xf>
    <xf numFmtId="0" fontId="10" fillId="0" borderId="139" xfId="0" applyFont="1" applyBorder="1" applyAlignment="1">
      <alignment vertical="center" wrapText="1"/>
    </xf>
    <xf numFmtId="0" fontId="53" fillId="0" borderId="138" xfId="0" applyFont="1" applyBorder="1" applyAlignment="1">
      <alignment vertical="center" wrapText="1"/>
    </xf>
    <xf numFmtId="0" fontId="18" fillId="9" borderId="43" xfId="0" applyFont="1" applyFill="1" applyBorder="1" applyAlignment="1">
      <alignment horizontal="center" vertical="center" wrapText="1"/>
    </xf>
    <xf numFmtId="0" fontId="55" fillId="9" borderId="140" xfId="0" applyFont="1" applyFill="1" applyBorder="1" applyAlignment="1">
      <alignment vertical="center" wrapText="1"/>
    </xf>
    <xf numFmtId="0" fontId="9" fillId="0" borderId="35" xfId="0" applyFont="1" applyBorder="1" applyAlignment="1">
      <alignment vertical="center" wrapText="1"/>
    </xf>
    <xf numFmtId="0" fontId="9" fillId="8" borderId="176" xfId="0" applyFont="1" applyFill="1" applyBorder="1" applyAlignment="1">
      <alignment horizontal="center" vertical="center" wrapText="1"/>
    </xf>
    <xf numFmtId="0" fontId="52" fillId="0" borderId="120" xfId="0" applyFont="1" applyBorder="1" applyAlignment="1">
      <alignment vertical="center" wrapText="1"/>
    </xf>
    <xf numFmtId="0" fontId="16" fillId="0" borderId="35" xfId="0" applyFont="1" applyBorder="1" applyAlignment="1">
      <alignment horizontal="left" vertical="center" wrapText="1"/>
    </xf>
    <xf numFmtId="0" fontId="16" fillId="0" borderId="139" xfId="0" applyFont="1" applyBorder="1" applyAlignment="1">
      <alignment horizontal="left" vertical="center" wrapText="1"/>
    </xf>
    <xf numFmtId="0" fontId="17" fillId="9" borderId="34" xfId="0" applyFont="1" applyFill="1" applyBorder="1" applyAlignment="1">
      <alignment vertical="center" wrapText="1"/>
    </xf>
    <xf numFmtId="0" fontId="16" fillId="0" borderId="140" xfId="0" applyFont="1" applyBorder="1" applyAlignment="1">
      <alignment horizontal="left" vertical="center" wrapText="1"/>
    </xf>
    <xf numFmtId="0" fontId="16" fillId="0" borderId="43" xfId="0" applyFont="1" applyBorder="1" applyAlignment="1">
      <alignment horizontal="left" vertical="center" wrapText="1"/>
    </xf>
    <xf numFmtId="0" fontId="55" fillId="9" borderId="141" xfId="0" applyFont="1" applyFill="1" applyBorder="1" applyAlignment="1">
      <alignment horizontal="left" vertical="center" wrapText="1"/>
    </xf>
    <xf numFmtId="0" fontId="53" fillId="0" borderId="141" xfId="0" applyFont="1" applyBorder="1" applyAlignment="1">
      <alignment horizontal="left" vertical="center" wrapText="1"/>
    </xf>
    <xf numFmtId="0" fontId="17" fillId="9" borderId="141" xfId="0" applyFont="1" applyFill="1" applyBorder="1" applyAlignment="1">
      <alignment horizontal="left" wrapText="1"/>
    </xf>
    <xf numFmtId="0" fontId="17" fillId="9" borderId="141" xfId="0" applyFont="1" applyFill="1" applyBorder="1" applyAlignment="1">
      <alignment horizontal="left" vertical="center" wrapText="1"/>
    </xf>
    <xf numFmtId="0" fontId="9" fillId="0" borderId="140" xfId="0" applyFont="1" applyBorder="1" applyAlignment="1">
      <alignment horizontal="left" vertical="center" wrapText="1"/>
    </xf>
    <xf numFmtId="0" fontId="9" fillId="0" borderId="43" xfId="0" applyFont="1" applyBorder="1" applyAlignment="1">
      <alignment horizontal="left" vertical="center" wrapText="1"/>
    </xf>
    <xf numFmtId="0" fontId="9" fillId="0" borderId="139" xfId="0" applyFont="1" applyBorder="1" applyAlignment="1">
      <alignment horizontal="left" vertical="center" wrapText="1"/>
    </xf>
    <xf numFmtId="0" fontId="10" fillId="0" borderId="44" xfId="0" applyFont="1" applyBorder="1" applyAlignment="1">
      <alignment vertical="center" wrapText="1"/>
    </xf>
    <xf numFmtId="0" fontId="18" fillId="23" borderId="43" xfId="0" applyFont="1" applyFill="1" applyBorder="1" applyAlignment="1">
      <alignment horizontal="center" vertical="center" wrapText="1"/>
    </xf>
    <xf numFmtId="0" fontId="17" fillId="23" borderId="141" xfId="0" applyFont="1" applyFill="1" applyBorder="1" applyAlignment="1">
      <alignment vertical="center" wrapText="1"/>
    </xf>
    <xf numFmtId="0" fontId="17" fillId="23" borderId="34" xfId="0" applyFont="1" applyFill="1" applyBorder="1" applyAlignment="1">
      <alignment vertical="center" wrapText="1"/>
    </xf>
    <xf numFmtId="0" fontId="0" fillId="0" borderId="43" xfId="0" applyBorder="1"/>
    <xf numFmtId="0" fontId="18" fillId="9" borderId="34" xfId="0" applyFont="1" applyFill="1" applyBorder="1" applyAlignment="1">
      <alignment horizontal="center" vertical="center" wrapText="1"/>
    </xf>
    <xf numFmtId="0" fontId="17" fillId="9" borderId="35" xfId="0" applyFont="1" applyFill="1" applyBorder="1" applyAlignment="1">
      <alignment vertical="center" wrapText="1"/>
    </xf>
    <xf numFmtId="0" fontId="9" fillId="0" borderId="34" xfId="0" applyFont="1" applyBorder="1" applyAlignment="1">
      <alignment horizontal="center" vertical="center" wrapText="1"/>
    </xf>
    <xf numFmtId="0" fontId="58" fillId="0" borderId="169" xfId="0" applyFont="1" applyBorder="1" applyAlignment="1">
      <alignment vertical="center" wrapText="1"/>
    </xf>
    <xf numFmtId="0" fontId="10" fillId="0" borderId="169" xfId="0" applyFont="1" applyBorder="1" applyAlignment="1">
      <alignment vertical="center" wrapText="1"/>
    </xf>
    <xf numFmtId="0" fontId="0" fillId="0" borderId="115" xfId="0" applyBorder="1"/>
    <xf numFmtId="0" fontId="18" fillId="8" borderId="43" xfId="0" applyFont="1" applyFill="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7" fillId="24" borderId="139" xfId="0" applyFont="1" applyFill="1" applyBorder="1" applyAlignment="1">
      <alignment vertical="center" wrapText="1"/>
    </xf>
    <xf numFmtId="0" fontId="8" fillId="23" borderId="35" xfId="0" applyFont="1" applyFill="1" applyBorder="1" applyAlignment="1">
      <alignment vertical="center" wrapText="1"/>
    </xf>
    <xf numFmtId="0" fontId="18" fillId="9" borderId="35" xfId="0" applyFont="1" applyFill="1" applyBorder="1" applyAlignment="1">
      <alignment horizontal="center" vertical="center" wrapText="1"/>
    </xf>
    <xf numFmtId="0" fontId="53" fillId="0" borderId="140" xfId="0" applyFont="1" applyBorder="1" applyAlignment="1">
      <alignment vertical="center" wrapText="1"/>
    </xf>
    <xf numFmtId="0" fontId="16" fillId="0" borderId="138" xfId="0" applyFont="1" applyBorder="1" applyAlignment="1">
      <alignment vertical="center" wrapText="1"/>
    </xf>
    <xf numFmtId="0" fontId="53" fillId="0" borderId="44" xfId="0" applyFont="1" applyBorder="1" applyAlignment="1">
      <alignment vertical="center" wrapText="1"/>
    </xf>
    <xf numFmtId="0" fontId="17" fillId="9" borderId="43" xfId="0" applyFont="1" applyFill="1" applyBorder="1" applyAlignment="1">
      <alignment vertical="center" wrapText="1"/>
    </xf>
    <xf numFmtId="0" fontId="17" fillId="9" borderId="141" xfId="0" applyFont="1" applyFill="1" applyBorder="1" applyAlignment="1">
      <alignment vertical="center" wrapText="1"/>
    </xf>
    <xf numFmtId="0" fontId="57" fillId="0" borderId="34" xfId="0" applyFont="1" applyBorder="1" applyAlignment="1">
      <alignment vertical="center" wrapText="1"/>
    </xf>
    <xf numFmtId="0" fontId="17" fillId="9" borderId="35" xfId="0" applyFont="1" applyFill="1" applyBorder="1" applyAlignment="1">
      <alignment horizontal="left" vertical="center" wrapText="1"/>
    </xf>
    <xf numFmtId="0" fontId="17" fillId="9" borderId="139" xfId="0" applyFont="1" applyFill="1" applyBorder="1" applyAlignment="1">
      <alignment vertical="center" wrapText="1"/>
    </xf>
    <xf numFmtId="0" fontId="12" fillId="0" borderId="138" xfId="0" applyFont="1" applyBorder="1" applyAlignment="1">
      <alignment vertical="top" wrapText="1"/>
    </xf>
    <xf numFmtId="0" fontId="16" fillId="0" borderId="44" xfId="0" applyFont="1" applyBorder="1" applyAlignment="1">
      <alignment horizontal="left" vertical="center" wrapText="1"/>
    </xf>
    <xf numFmtId="0" fontId="53" fillId="0" borderId="35" xfId="0" applyFont="1" applyBorder="1" applyAlignment="1">
      <alignment horizontal="left" vertical="center" wrapText="1"/>
    </xf>
    <xf numFmtId="0" fontId="53" fillId="0" borderId="148" xfId="0" applyFont="1" applyBorder="1" applyAlignment="1">
      <alignment horizontal="left" vertical="center" wrapText="1"/>
    </xf>
    <xf numFmtId="0" fontId="12" fillId="0" borderId="149" xfId="0" applyFont="1" applyBorder="1" applyAlignment="1">
      <alignment horizontal="center" vertical="center" wrapText="1"/>
    </xf>
    <xf numFmtId="0" fontId="53" fillId="0" borderId="150" xfId="0" applyFont="1" applyBorder="1" applyAlignment="1">
      <alignment horizontal="left" vertical="center" wrapText="1"/>
    </xf>
    <xf numFmtId="0" fontId="53" fillId="0" borderId="44" xfId="0" applyFont="1" applyBorder="1" applyAlignment="1">
      <alignment horizontal="left" vertical="center" wrapText="1"/>
    </xf>
    <xf numFmtId="0" fontId="9" fillId="0" borderId="35" xfId="0" applyFont="1" applyBorder="1" applyAlignment="1">
      <alignment horizontal="left" vertical="center" wrapText="1"/>
    </xf>
    <xf numFmtId="0" fontId="9" fillId="0" borderId="141" xfId="0" applyFont="1" applyBorder="1" applyAlignment="1">
      <alignment horizontal="left" vertical="center" wrapText="1"/>
    </xf>
    <xf numFmtId="0" fontId="12" fillId="0" borderId="140" xfId="0" applyFont="1" applyBorder="1" applyAlignment="1">
      <alignment vertical="center" wrapText="1"/>
    </xf>
    <xf numFmtId="0" fontId="16" fillId="0" borderId="35" xfId="0" applyFont="1" applyBorder="1" applyAlignment="1">
      <alignment vertical="center" wrapText="1"/>
    </xf>
    <xf numFmtId="0" fontId="10" fillId="0" borderId="141" xfId="0" applyFont="1" applyBorder="1" applyAlignment="1">
      <alignment vertical="center" wrapText="1"/>
    </xf>
    <xf numFmtId="0" fontId="17" fillId="9" borderId="138" xfId="0" applyFont="1" applyFill="1" applyBorder="1" applyAlignment="1">
      <alignment vertical="center" wrapText="1"/>
    </xf>
    <xf numFmtId="0" fontId="9" fillId="8" borderId="43" xfId="0" applyFont="1" applyFill="1" applyBorder="1" applyAlignment="1">
      <alignment horizontal="center" vertical="center" wrapText="1"/>
    </xf>
    <xf numFmtId="0" fontId="10" fillId="8" borderId="43" xfId="0" applyFont="1" applyFill="1" applyBorder="1" applyAlignment="1">
      <alignment vertical="center" wrapText="1"/>
    </xf>
    <xf numFmtId="0" fontId="10" fillId="8" borderId="139" xfId="0" applyFont="1" applyFill="1" applyBorder="1" applyAlignment="1">
      <alignment vertical="center" wrapText="1"/>
    </xf>
    <xf numFmtId="0" fontId="9" fillId="8" borderId="44" xfId="0" applyFont="1" applyFill="1" applyBorder="1" applyAlignment="1">
      <alignment horizontal="center" vertical="center" wrapText="1"/>
    </xf>
    <xf numFmtId="0" fontId="12" fillId="8" borderId="141" xfId="0" applyFont="1" applyFill="1" applyBorder="1" applyAlignment="1">
      <alignment vertical="center" wrapText="1"/>
    </xf>
    <xf numFmtId="0" fontId="10" fillId="8" borderId="140" xfId="0" applyFont="1" applyFill="1" applyBorder="1" applyAlignment="1">
      <alignment vertical="center" wrapText="1"/>
    </xf>
    <xf numFmtId="0" fontId="11" fillId="8" borderId="43" xfId="0" applyFont="1" applyFill="1" applyBorder="1" applyAlignment="1">
      <alignment horizontal="center" vertical="center" wrapText="1"/>
    </xf>
    <xf numFmtId="0" fontId="11" fillId="8" borderId="44" xfId="0" applyFont="1" applyFill="1" applyBorder="1" applyAlignment="1">
      <alignment vertical="center" wrapText="1"/>
    </xf>
    <xf numFmtId="0" fontId="11" fillId="8" borderId="34" xfId="0" applyFont="1" applyFill="1" applyBorder="1" applyAlignment="1">
      <alignment vertical="center" wrapText="1"/>
    </xf>
    <xf numFmtId="0" fontId="40" fillId="9" borderId="138" xfId="0" applyFont="1" applyFill="1" applyBorder="1" applyAlignment="1">
      <alignment vertical="center" wrapText="1"/>
    </xf>
    <xf numFmtId="0" fontId="16" fillId="8" borderId="44" xfId="0" applyFont="1" applyFill="1" applyBorder="1" applyAlignment="1">
      <alignment vertical="center" wrapText="1"/>
    </xf>
    <xf numFmtId="0" fontId="10" fillId="8" borderId="44" xfId="0" applyFont="1" applyFill="1" applyBorder="1" applyAlignment="1">
      <alignment vertical="center" wrapText="1"/>
    </xf>
    <xf numFmtId="0" fontId="12" fillId="8" borderId="43" xfId="0" applyFont="1" applyFill="1" applyBorder="1" applyAlignment="1">
      <alignment vertical="center" wrapText="1"/>
    </xf>
    <xf numFmtId="0" fontId="10" fillId="8" borderId="35" xfId="0" applyFont="1" applyFill="1" applyBorder="1" applyAlignment="1">
      <alignment vertical="center" wrapText="1"/>
    </xf>
    <xf numFmtId="0" fontId="53" fillId="8" borderId="141" xfId="0" applyFont="1" applyFill="1" applyBorder="1" applyAlignment="1">
      <alignment vertical="center" wrapText="1"/>
    </xf>
    <xf numFmtId="0" fontId="52" fillId="8" borderId="139" xfId="0" applyFont="1" applyFill="1" applyBorder="1" applyAlignment="1">
      <alignment vertical="center" wrapText="1"/>
    </xf>
    <xf numFmtId="0" fontId="17" fillId="9" borderId="44" xfId="0" applyFont="1" applyFill="1" applyBorder="1" applyAlignment="1">
      <alignment vertical="center" wrapText="1"/>
    </xf>
    <xf numFmtId="0" fontId="55" fillId="9" borderId="141" xfId="0" applyFont="1" applyFill="1" applyBorder="1" applyAlignment="1">
      <alignment vertical="center" wrapText="1"/>
    </xf>
    <xf numFmtId="0" fontId="55" fillId="9" borderId="139" xfId="0" applyFont="1" applyFill="1" applyBorder="1" applyAlignment="1">
      <alignment vertical="center" wrapText="1"/>
    </xf>
    <xf numFmtId="0" fontId="10" fillId="8" borderId="141" xfId="0" applyFont="1" applyFill="1" applyBorder="1" applyAlignment="1">
      <alignment vertical="center" wrapText="1"/>
    </xf>
    <xf numFmtId="0" fontId="58" fillId="8" borderId="141" xfId="0" applyFont="1" applyFill="1" applyBorder="1" applyAlignment="1">
      <alignment vertical="center" wrapText="1"/>
    </xf>
    <xf numFmtId="0" fontId="12" fillId="8" borderId="139" xfId="0" applyFont="1" applyFill="1" applyBorder="1" applyAlignment="1">
      <alignment vertical="center" wrapText="1"/>
    </xf>
    <xf numFmtId="0" fontId="9" fillId="8" borderId="34" xfId="0" applyFont="1" applyFill="1" applyBorder="1" applyAlignment="1">
      <alignment vertical="center" wrapText="1"/>
    </xf>
    <xf numFmtId="0" fontId="18" fillId="23" borderId="44" xfId="0" applyFont="1" applyFill="1" applyBorder="1" applyAlignment="1">
      <alignment horizontal="center" vertical="center" wrapText="1"/>
    </xf>
    <xf numFmtId="0" fontId="18" fillId="23" borderId="34" xfId="0" applyFont="1" applyFill="1" applyBorder="1" applyAlignment="1">
      <alignment vertical="center" wrapText="1"/>
    </xf>
    <xf numFmtId="0" fontId="10" fillId="0" borderId="35" xfId="0" applyFont="1" applyBorder="1" applyAlignment="1">
      <alignment horizontal="center" vertical="center" wrapText="1"/>
    </xf>
    <xf numFmtId="0" fontId="17" fillId="9" borderId="140" xfId="0" applyFont="1" applyFill="1" applyBorder="1" applyAlignment="1">
      <alignment vertical="center" wrapText="1"/>
    </xf>
    <xf numFmtId="0" fontId="12" fillId="0" borderId="138" xfId="0" applyFont="1" applyBorder="1" applyAlignment="1">
      <alignment vertical="center" wrapText="1"/>
    </xf>
    <xf numFmtId="0" fontId="9" fillId="0" borderId="43" xfId="0" applyFont="1" applyBorder="1" applyAlignment="1">
      <alignment vertical="center" wrapText="1"/>
    </xf>
    <xf numFmtId="0" fontId="11" fillId="0" borderId="139" xfId="0" applyFont="1" applyBorder="1" applyAlignment="1">
      <alignment vertical="center" wrapText="1"/>
    </xf>
    <xf numFmtId="0" fontId="57" fillId="0" borderId="35" xfId="0" applyFont="1" applyBorder="1" applyAlignment="1">
      <alignment vertical="center" wrapText="1"/>
    </xf>
    <xf numFmtId="0" fontId="8" fillId="9" borderId="138" xfId="0" applyFont="1" applyFill="1" applyBorder="1" applyAlignment="1">
      <alignment vertical="center" wrapText="1"/>
    </xf>
    <xf numFmtId="0" fontId="9" fillId="0" borderId="139" xfId="0" applyFont="1" applyBorder="1" applyAlignment="1">
      <alignment vertical="center" wrapText="1"/>
    </xf>
    <xf numFmtId="0" fontId="8" fillId="23" borderId="34" xfId="0" applyFont="1" applyFill="1" applyBorder="1" applyAlignment="1">
      <alignment vertical="center" wrapText="1"/>
    </xf>
    <xf numFmtId="0" fontId="10" fillId="0" borderId="51" xfId="0" applyFont="1" applyBorder="1" applyAlignment="1">
      <alignment horizontal="center" vertical="center" wrapText="1"/>
    </xf>
    <xf numFmtId="0" fontId="10" fillId="0" borderId="122" xfId="0" applyFont="1" applyBorder="1" applyAlignment="1">
      <alignment vertical="center" wrapText="1"/>
    </xf>
    <xf numFmtId="0" fontId="16" fillId="0" borderId="34" xfId="0" applyFont="1" applyBorder="1" applyAlignment="1">
      <alignment vertical="center" wrapText="1"/>
    </xf>
    <xf numFmtId="0" fontId="16" fillId="0" borderId="120" xfId="0" applyFont="1" applyBorder="1" applyAlignment="1">
      <alignment vertical="center" wrapText="1"/>
    </xf>
    <xf numFmtId="0" fontId="10" fillId="0" borderId="9" xfId="0" applyFont="1" applyBorder="1" applyAlignment="1">
      <alignment vertical="center" wrapText="1"/>
    </xf>
    <xf numFmtId="0" fontId="53" fillId="0" borderId="34" xfId="0" applyFont="1" applyBorder="1" applyAlignment="1">
      <alignment vertical="center" wrapText="1"/>
    </xf>
    <xf numFmtId="0" fontId="18" fillId="9" borderId="114" xfId="0" applyFont="1" applyFill="1" applyBorder="1" applyAlignment="1">
      <alignment horizontal="center" vertical="center" wrapText="1"/>
    </xf>
    <xf numFmtId="0" fontId="17" fillId="9" borderId="143" xfId="0" applyFont="1" applyFill="1" applyBorder="1" applyAlignment="1">
      <alignment vertical="center" wrapText="1"/>
    </xf>
    <xf numFmtId="0" fontId="9" fillId="0" borderId="113" xfId="0" applyFont="1" applyBorder="1" applyAlignment="1">
      <alignment horizontal="center" vertical="center" wrapText="1"/>
    </xf>
    <xf numFmtId="0" fontId="18" fillId="9" borderId="9" xfId="0" applyFont="1" applyFill="1" applyBorder="1" applyAlignment="1">
      <alignment horizontal="center" vertical="center" wrapText="1"/>
    </xf>
    <xf numFmtId="0" fontId="10" fillId="0" borderId="147" xfId="0" applyFont="1" applyBorder="1" applyAlignment="1">
      <alignment horizontal="center" vertical="center" wrapText="1"/>
    </xf>
    <xf numFmtId="0" fontId="0" fillId="0" borderId="142" xfId="0" applyBorder="1"/>
    <xf numFmtId="0" fontId="9" fillId="0" borderId="144" xfId="0" applyFont="1" applyBorder="1" applyAlignment="1">
      <alignment horizontal="center" vertical="center" wrapText="1"/>
    </xf>
    <xf numFmtId="0" fontId="10" fillId="0" borderId="120" xfId="0" applyFont="1" applyBorder="1" applyAlignment="1">
      <alignment horizontal="center" vertical="center" wrapText="1"/>
    </xf>
    <xf numFmtId="0" fontId="16" fillId="0" borderId="7" xfId="0" applyFont="1" applyBorder="1" applyAlignment="1">
      <alignment vertical="center" wrapText="1"/>
    </xf>
    <xf numFmtId="0" fontId="9" fillId="0" borderId="116"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67" xfId="0" applyFont="1" applyBorder="1" applyAlignment="1">
      <alignment horizontal="center" vertical="center" wrapText="1"/>
    </xf>
    <xf numFmtId="0" fontId="50" fillId="0" borderId="158" xfId="0" applyFont="1" applyBorder="1" applyAlignment="1">
      <alignment vertical="center"/>
    </xf>
    <xf numFmtId="0" fontId="22" fillId="0" borderId="0" xfId="0" applyFont="1"/>
    <xf numFmtId="164" fontId="22" fillId="0" borderId="0" xfId="0" applyNumberFormat="1" applyFont="1" applyAlignment="1">
      <alignment vertical="center"/>
    </xf>
    <xf numFmtId="0" fontId="33" fillId="20" borderId="4" xfId="0" applyFont="1" applyFill="1" applyBorder="1" applyAlignment="1">
      <alignment horizontal="right"/>
    </xf>
    <xf numFmtId="2" fontId="50" fillId="0" borderId="158" xfId="0" applyNumberFormat="1" applyFont="1" applyBorder="1" applyAlignment="1">
      <alignment vertical="center"/>
    </xf>
    <xf numFmtId="0" fontId="0" fillId="0" borderId="24" xfId="0" applyBorder="1"/>
    <xf numFmtId="2" fontId="34" fillId="20" borderId="55" xfId="0" applyNumberFormat="1" applyFont="1" applyFill="1" applyBorder="1" applyAlignment="1">
      <alignment horizontal="center" vertical="center"/>
    </xf>
    <xf numFmtId="2" fontId="0" fillId="0" borderId="60" xfId="0" applyNumberFormat="1" applyBorder="1" applyAlignment="1">
      <alignment horizontal="center" vertical="center"/>
    </xf>
    <xf numFmtId="2" fontId="0" fillId="0" borderId="33" xfId="0" applyNumberFormat="1" applyBorder="1" applyAlignment="1">
      <alignment horizontal="center" vertical="center"/>
    </xf>
    <xf numFmtId="2" fontId="0" fillId="0" borderId="26" xfId="0" applyNumberFormat="1" applyBorder="1" applyAlignment="1">
      <alignment horizontal="center" vertical="center"/>
    </xf>
    <xf numFmtId="0" fontId="0" fillId="0" borderId="27" xfId="0" applyBorder="1"/>
    <xf numFmtId="2" fontId="0" fillId="0" borderId="61" xfId="0" applyNumberFormat="1" applyBorder="1" applyAlignment="1">
      <alignment horizontal="center" vertical="center"/>
    </xf>
    <xf numFmtId="2" fontId="0" fillId="0" borderId="39" xfId="0" applyNumberFormat="1" applyBorder="1" applyAlignment="1">
      <alignment horizontal="center" vertical="center"/>
    </xf>
    <xf numFmtId="2" fontId="0" fillId="0" borderId="29" xfId="0" applyNumberFormat="1" applyBorder="1" applyAlignment="1">
      <alignment horizontal="center" vertical="center"/>
    </xf>
    <xf numFmtId="0" fontId="45" fillId="2" borderId="154" xfId="0" applyFont="1" applyFill="1" applyBorder="1" applyAlignment="1">
      <alignment horizontal="center" vertical="center" wrapText="1"/>
    </xf>
    <xf numFmtId="2" fontId="0" fillId="0" borderId="0" xfId="0" applyNumberFormat="1"/>
    <xf numFmtId="0" fontId="22" fillId="0" borderId="0" xfId="0" applyFont="1" applyAlignment="1">
      <alignment horizontal="right" vertical="center"/>
    </xf>
    <xf numFmtId="0" fontId="22" fillId="0" borderId="0" xfId="0" applyFont="1" applyAlignment="1">
      <alignment vertical="center"/>
    </xf>
    <xf numFmtId="2" fontId="0" fillId="0" borderId="81" xfId="0" applyNumberFormat="1" applyBorder="1" applyAlignment="1">
      <alignment horizontal="center" vertical="center"/>
    </xf>
    <xf numFmtId="2" fontId="0" fillId="0" borderId="38" xfId="0" applyNumberFormat="1" applyBorder="1" applyAlignment="1">
      <alignment horizontal="center" vertical="center"/>
    </xf>
    <xf numFmtId="2" fontId="0" fillId="0" borderId="32" xfId="0" applyNumberFormat="1" applyBorder="1" applyAlignment="1">
      <alignment horizontal="center" vertical="center"/>
    </xf>
    <xf numFmtId="2" fontId="34" fillId="20" borderId="56" xfId="0" applyNumberFormat="1" applyFont="1" applyFill="1" applyBorder="1" applyAlignment="1">
      <alignment horizontal="center" vertical="center"/>
    </xf>
    <xf numFmtId="0" fontId="0" fillId="0" borderId="146" xfId="0" applyBorder="1"/>
    <xf numFmtId="0" fontId="0" fillId="0" borderId="102" xfId="0" applyBorder="1"/>
    <xf numFmtId="0" fontId="0" fillId="0" borderId="30" xfId="0" applyBorder="1"/>
    <xf numFmtId="2" fontId="34" fillId="20" borderId="155" xfId="0" applyNumberFormat="1" applyFont="1" applyFill="1" applyBorder="1" applyAlignment="1">
      <alignment horizontal="center" vertical="center"/>
    </xf>
    <xf numFmtId="2" fontId="0" fillId="0" borderId="62" xfId="0" applyNumberFormat="1" applyBorder="1" applyAlignment="1">
      <alignment horizontal="center" vertical="center"/>
    </xf>
    <xf numFmtId="2" fontId="0" fillId="0" borderId="0" xfId="0" applyNumberFormat="1" applyAlignment="1">
      <alignment horizontal="center" vertical="center"/>
    </xf>
    <xf numFmtId="0" fontId="35" fillId="21" borderId="54" xfId="0" applyFont="1" applyFill="1" applyBorder="1" applyAlignment="1">
      <alignment horizontal="center" vertical="center" wrapText="1"/>
    </xf>
    <xf numFmtId="0" fontId="35" fillId="21" borderId="59" xfId="0" applyFont="1" applyFill="1" applyBorder="1" applyAlignment="1">
      <alignment horizontal="center" vertical="center" wrapText="1"/>
    </xf>
    <xf numFmtId="0" fontId="35" fillId="21" borderId="58" xfId="0" applyFont="1" applyFill="1" applyBorder="1" applyAlignment="1">
      <alignment horizontal="center" vertical="center" wrapText="1"/>
    </xf>
    <xf numFmtId="0" fontId="35" fillId="21" borderId="47" xfId="0" applyFont="1" applyFill="1" applyBorder="1" applyAlignment="1">
      <alignment horizontal="center" vertical="center" wrapText="1"/>
    </xf>
    <xf numFmtId="0" fontId="35" fillId="22" borderId="64" xfId="0" applyFont="1" applyFill="1" applyBorder="1" applyAlignment="1">
      <alignment horizontal="center" vertical="center" wrapText="1"/>
    </xf>
    <xf numFmtId="0" fontId="35" fillId="22" borderId="63" xfId="0" applyFont="1" applyFill="1" applyBorder="1" applyAlignment="1">
      <alignment horizontal="center" vertical="center" wrapText="1"/>
    </xf>
    <xf numFmtId="0" fontId="35" fillId="22" borderId="59" xfId="0" applyFont="1" applyFill="1" applyBorder="1" applyAlignment="1">
      <alignment horizontal="center" vertical="center" wrapText="1"/>
    </xf>
    <xf numFmtId="0" fontId="35" fillId="22" borderId="53" xfId="0" applyFont="1" applyFill="1" applyBorder="1" applyAlignment="1">
      <alignment horizontal="center" vertical="center" wrapText="1"/>
    </xf>
    <xf numFmtId="0" fontId="35" fillId="20" borderId="46" xfId="0" applyFont="1" applyFill="1" applyBorder="1" applyAlignment="1">
      <alignment horizontal="center" vertical="center" wrapText="1"/>
    </xf>
    <xf numFmtId="0" fontId="35" fillId="20" borderId="59" xfId="0" applyFont="1" applyFill="1" applyBorder="1" applyAlignment="1">
      <alignment horizontal="center" vertical="center" wrapText="1"/>
    </xf>
    <xf numFmtId="0" fontId="35" fillId="20" borderId="64" xfId="0" applyFont="1" applyFill="1" applyBorder="1" applyAlignment="1">
      <alignment horizontal="center" vertical="center" wrapText="1"/>
    </xf>
    <xf numFmtId="0" fontId="35" fillId="20" borderId="53" xfId="0" applyFont="1" applyFill="1" applyBorder="1" applyAlignment="1">
      <alignment horizontal="center" vertical="center" wrapText="1"/>
    </xf>
    <xf numFmtId="0" fontId="35" fillId="21" borderId="24" xfId="0" applyFont="1" applyFill="1" applyBorder="1" applyAlignment="1">
      <alignment horizontal="center" vertical="center" wrapText="1"/>
    </xf>
    <xf numFmtId="0" fontId="36" fillId="21" borderId="83" xfId="0" applyFont="1" applyFill="1" applyBorder="1" applyAlignment="1">
      <alignment vertical="center" wrapText="1"/>
    </xf>
    <xf numFmtId="2" fontId="34" fillId="21" borderId="55" xfId="0" applyNumberFormat="1" applyFont="1" applyFill="1" applyBorder="1" applyAlignment="1">
      <alignment horizontal="center" vertical="center"/>
    </xf>
    <xf numFmtId="0" fontId="35" fillId="22" borderId="24" xfId="0" applyFont="1" applyFill="1" applyBorder="1" applyAlignment="1">
      <alignment horizontal="center" vertical="center" wrapText="1"/>
    </xf>
    <xf numFmtId="0" fontId="17" fillId="22" borderId="25" xfId="0" applyFont="1" applyFill="1" applyBorder="1" applyAlignment="1">
      <alignment vertical="center" wrapText="1"/>
    </xf>
    <xf numFmtId="2" fontId="34" fillId="22" borderId="55" xfId="0" applyNumberFormat="1" applyFont="1" applyFill="1" applyBorder="1" applyAlignment="1">
      <alignment horizontal="center" vertical="center"/>
    </xf>
    <xf numFmtId="0" fontId="35" fillId="20" borderId="24" xfId="0" applyFont="1" applyFill="1" applyBorder="1" applyAlignment="1">
      <alignment horizontal="center" vertical="center" wrapText="1"/>
    </xf>
    <xf numFmtId="0" fontId="36" fillId="20" borderId="26" xfId="0" applyFont="1" applyFill="1" applyBorder="1" applyAlignment="1">
      <alignment vertical="center" wrapText="1"/>
    </xf>
    <xf numFmtId="0" fontId="35" fillId="21" borderId="27" xfId="0" applyFont="1" applyFill="1" applyBorder="1" applyAlignment="1">
      <alignment horizontal="center" vertical="center" wrapText="1"/>
    </xf>
    <xf numFmtId="2" fontId="34" fillId="21" borderId="56" xfId="0" applyNumberFormat="1" applyFont="1" applyFill="1" applyBorder="1" applyAlignment="1">
      <alignment horizontal="center" vertical="center"/>
    </xf>
    <xf numFmtId="0" fontId="35" fillId="22" borderId="27" xfId="0" applyFont="1" applyFill="1" applyBorder="1" applyAlignment="1">
      <alignment horizontal="center" vertical="center" wrapText="1"/>
    </xf>
    <xf numFmtId="0" fontId="17" fillId="22" borderId="28" xfId="0" applyFont="1" applyFill="1" applyBorder="1" applyAlignment="1">
      <alignment vertical="center" wrapText="1"/>
    </xf>
    <xf numFmtId="2" fontId="34" fillId="22" borderId="56" xfId="0" applyNumberFormat="1" applyFont="1" applyFill="1" applyBorder="1" applyAlignment="1">
      <alignment horizontal="center" vertical="center"/>
    </xf>
    <xf numFmtId="0" fontId="35" fillId="20" borderId="27" xfId="0" applyFont="1" applyFill="1" applyBorder="1" applyAlignment="1">
      <alignment horizontal="center" vertical="center" wrapText="1"/>
    </xf>
    <xf numFmtId="0" fontId="36" fillId="20" borderId="29" xfId="0" applyFont="1" applyFill="1" applyBorder="1" applyAlignment="1">
      <alignment vertical="center" wrapText="1"/>
    </xf>
    <xf numFmtId="0" fontId="36" fillId="21" borderId="28" xfId="0" applyFont="1" applyFill="1" applyBorder="1" applyAlignment="1">
      <alignment vertical="center" wrapText="1"/>
    </xf>
    <xf numFmtId="0" fontId="35" fillId="20" borderId="30" xfId="0" applyFont="1" applyFill="1" applyBorder="1" applyAlignment="1">
      <alignment horizontal="center" vertical="center" wrapText="1"/>
    </xf>
    <xf numFmtId="0" fontId="36" fillId="20" borderId="32" xfId="0" applyFont="1" applyFill="1" applyBorder="1" applyAlignment="1">
      <alignment vertical="center" wrapText="1"/>
    </xf>
    <xf numFmtId="2" fontId="34" fillId="20" borderId="57" xfId="0" applyNumberFormat="1" applyFont="1" applyFill="1" applyBorder="1" applyAlignment="1">
      <alignment horizontal="center" vertical="center"/>
    </xf>
    <xf numFmtId="0" fontId="35" fillId="22" borderId="30" xfId="0" applyFont="1" applyFill="1" applyBorder="1" applyAlignment="1">
      <alignment horizontal="center" vertical="center" wrapText="1"/>
    </xf>
    <xf numFmtId="0" fontId="17" fillId="22" borderId="31" xfId="0" applyFont="1" applyFill="1" applyBorder="1" applyAlignment="1">
      <alignment vertical="center" wrapText="1"/>
    </xf>
    <xf numFmtId="2" fontId="34" fillId="22" borderId="57" xfId="0" applyNumberFormat="1" applyFont="1" applyFill="1" applyBorder="1" applyAlignment="1">
      <alignment horizontal="center" vertical="center"/>
    </xf>
    <xf numFmtId="0" fontId="36" fillId="21" borderId="28" xfId="0" applyFont="1" applyFill="1" applyBorder="1" applyAlignment="1">
      <alignment horizontal="left" vertical="center" wrapText="1"/>
    </xf>
    <xf numFmtId="0" fontId="35" fillId="21" borderId="30" xfId="0" applyFont="1" applyFill="1" applyBorder="1" applyAlignment="1">
      <alignment horizontal="center" vertical="center" wrapText="1"/>
    </xf>
    <xf numFmtId="0" fontId="36" fillId="21" borderId="31" xfId="0" applyFont="1" applyFill="1" applyBorder="1" applyAlignment="1">
      <alignment horizontal="left" vertical="center" wrapText="1"/>
    </xf>
    <xf numFmtId="2" fontId="34" fillId="21" borderId="57" xfId="0" applyNumberFormat="1" applyFont="1" applyFill="1" applyBorder="1" applyAlignment="1">
      <alignment horizontal="center" vertical="center"/>
    </xf>
    <xf numFmtId="0" fontId="1" fillId="0" borderId="0" xfId="0" applyFont="1" applyAlignment="1">
      <alignment horizontal="left"/>
    </xf>
    <xf numFmtId="0" fontId="10" fillId="0" borderId="87" xfId="0" applyFont="1" applyBorder="1" applyAlignment="1">
      <alignment horizontal="left" vertical="center"/>
    </xf>
    <xf numFmtId="0" fontId="10" fillId="0" borderId="106" xfId="0" applyFont="1" applyBorder="1" applyAlignment="1">
      <alignment horizontal="left" vertical="center"/>
    </xf>
    <xf numFmtId="0" fontId="10" fillId="0" borderId="110" xfId="0" applyFont="1" applyBorder="1" applyAlignment="1">
      <alignment horizontal="left" vertical="center"/>
    </xf>
    <xf numFmtId="0" fontId="10" fillId="0" borderId="111" xfId="0" applyFont="1" applyBorder="1" applyAlignment="1">
      <alignment horizontal="left" vertical="center"/>
    </xf>
    <xf numFmtId="0" fontId="10" fillId="0" borderId="112" xfId="0" applyFont="1" applyBorder="1" applyAlignment="1">
      <alignment horizontal="left" vertical="center"/>
    </xf>
    <xf numFmtId="0" fontId="0" fillId="3" borderId="9"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62" fillId="8" borderId="13" xfId="0" applyFont="1" applyFill="1" applyBorder="1" applyAlignment="1">
      <alignment horizontal="left" vertical="center" wrapText="1"/>
    </xf>
    <xf numFmtId="0" fontId="1" fillId="8" borderId="11" xfId="0" applyFont="1" applyFill="1" applyBorder="1" applyAlignment="1">
      <alignment horizontal="left" vertical="center"/>
    </xf>
    <xf numFmtId="0" fontId="1" fillId="8" borderId="16" xfId="0" applyFont="1" applyFill="1" applyBorder="1" applyAlignment="1">
      <alignment horizontal="left" vertical="center"/>
    </xf>
    <xf numFmtId="0" fontId="1" fillId="8" borderId="12" xfId="0" applyFont="1" applyFill="1" applyBorder="1" applyAlignment="1">
      <alignment horizontal="left" vertical="center"/>
    </xf>
    <xf numFmtId="0" fontId="1" fillId="8" borderId="0" xfId="0" applyFont="1" applyFill="1" applyAlignment="1">
      <alignment horizontal="left" vertical="center"/>
    </xf>
    <xf numFmtId="0" fontId="1" fillId="8" borderId="1" xfId="0" applyFont="1" applyFill="1" applyBorder="1" applyAlignment="1">
      <alignment horizontal="left" vertical="center"/>
    </xf>
    <xf numFmtId="0" fontId="1" fillId="8" borderId="14" xfId="0" applyFont="1" applyFill="1" applyBorder="1" applyAlignment="1">
      <alignment horizontal="left" vertical="center"/>
    </xf>
    <xf numFmtId="0" fontId="1" fillId="8" borderId="15" xfId="0" applyFont="1" applyFill="1" applyBorder="1" applyAlignment="1">
      <alignment horizontal="left" vertical="center"/>
    </xf>
    <xf numFmtId="0" fontId="1" fillId="8" borderId="17" xfId="0" applyFont="1" applyFill="1" applyBorder="1" applyAlignment="1">
      <alignment horizontal="left" vertical="center"/>
    </xf>
    <xf numFmtId="0" fontId="31" fillId="13" borderId="6" xfId="0" applyFont="1" applyFill="1" applyBorder="1" applyAlignment="1">
      <alignment horizontal="center" vertical="center"/>
    </xf>
    <xf numFmtId="0" fontId="31" fillId="13" borderId="88" xfId="0" applyFont="1" applyFill="1" applyBorder="1" applyAlignment="1">
      <alignment horizontal="center" vertical="center"/>
    </xf>
    <xf numFmtId="0" fontId="31" fillId="13" borderId="89"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6"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4" fillId="4" borderId="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8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0" fillId="0" borderId="172" xfId="0" applyFont="1" applyBorder="1" applyAlignment="1">
      <alignment horizontal="left" vertical="center"/>
    </xf>
    <xf numFmtId="0" fontId="10" fillId="0" borderId="173" xfId="0" applyFont="1" applyBorder="1" applyAlignment="1">
      <alignment horizontal="left" vertical="center"/>
    </xf>
    <xf numFmtId="0" fontId="10" fillId="0" borderId="174" xfId="0" applyFont="1" applyBorder="1" applyAlignment="1">
      <alignment horizontal="left" vertical="center"/>
    </xf>
    <xf numFmtId="0" fontId="10" fillId="0" borderId="175" xfId="0" applyFont="1" applyBorder="1" applyAlignment="1">
      <alignment horizontal="left" vertical="center"/>
    </xf>
    <xf numFmtId="0" fontId="0" fillId="0" borderId="107" xfId="0" applyBorder="1" applyAlignment="1">
      <alignment horizontal="left" vertical="center"/>
    </xf>
    <xf numFmtId="0" fontId="0" fillId="0" borderId="108" xfId="0" applyBorder="1" applyAlignment="1">
      <alignment horizontal="left" vertical="center"/>
    </xf>
    <xf numFmtId="0" fontId="0" fillId="0" borderId="109" xfId="0" applyBorder="1" applyAlignment="1">
      <alignment horizontal="left" vertical="center"/>
    </xf>
    <xf numFmtId="0" fontId="6" fillId="14" borderId="4" xfId="0" applyFont="1" applyFill="1" applyBorder="1" applyAlignment="1">
      <alignment horizontal="center" vertical="center" wrapText="1"/>
    </xf>
    <xf numFmtId="0" fontId="6" fillId="14" borderId="0" xfId="0" applyFont="1" applyFill="1" applyAlignment="1">
      <alignment horizontal="center" vertical="center" wrapText="1"/>
    </xf>
    <xf numFmtId="0" fontId="6" fillId="14" borderId="101"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6" fillId="14" borderId="99" xfId="0" applyFont="1" applyFill="1" applyBorder="1" applyAlignment="1">
      <alignment horizontal="center" vertical="center" wrapText="1"/>
    </xf>
    <xf numFmtId="0" fontId="6" fillId="14" borderId="58" xfId="0" applyFont="1" applyFill="1" applyBorder="1" applyAlignment="1">
      <alignment horizontal="center" vertical="center" wrapText="1"/>
    </xf>
    <xf numFmtId="164" fontId="42" fillId="14" borderId="100" xfId="0" applyNumberFormat="1" applyFont="1" applyFill="1" applyBorder="1" applyAlignment="1" applyProtection="1">
      <alignment horizontal="center" vertical="center"/>
      <protection locked="0"/>
    </xf>
    <xf numFmtId="164" fontId="42" fillId="14" borderId="0" xfId="0" applyNumberFormat="1" applyFont="1" applyFill="1" applyAlignment="1" applyProtection="1">
      <alignment horizontal="center" vertical="center"/>
      <protection locked="0"/>
    </xf>
    <xf numFmtId="164" fontId="42" fillId="14" borderId="1" xfId="0" applyNumberFormat="1" applyFont="1" applyFill="1" applyBorder="1" applyAlignment="1" applyProtection="1">
      <alignment horizontal="center" vertical="center"/>
      <protection locked="0"/>
    </xf>
    <xf numFmtId="164" fontId="42" fillId="14" borderId="54" xfId="0" applyNumberFormat="1" applyFont="1" applyFill="1" applyBorder="1" applyAlignment="1" applyProtection="1">
      <alignment horizontal="center" vertical="center"/>
      <protection locked="0"/>
    </xf>
    <xf numFmtId="164" fontId="42" fillId="14" borderId="99" xfId="0" applyNumberFormat="1" applyFont="1" applyFill="1" applyBorder="1" applyAlignment="1" applyProtection="1">
      <alignment horizontal="center" vertical="center"/>
      <protection locked="0"/>
    </xf>
    <xf numFmtId="164" fontId="42" fillId="14" borderId="66" xfId="0" applyNumberFormat="1" applyFont="1" applyFill="1" applyBorder="1" applyAlignment="1" applyProtection="1">
      <alignment horizontal="center" vertical="center"/>
      <protection locked="0"/>
    </xf>
    <xf numFmtId="0" fontId="1" fillId="0" borderId="0" xfId="0" applyFont="1" applyAlignment="1">
      <alignment horizontal="left" vertical="center" wrapText="1"/>
    </xf>
    <xf numFmtId="0" fontId="5" fillId="0" borderId="0" xfId="2" applyAlignment="1" applyProtection="1">
      <alignment horizontal="left" vertical="center" wrapText="1"/>
    </xf>
    <xf numFmtId="0" fontId="4" fillId="4" borderId="45" xfId="0" applyFont="1" applyFill="1" applyBorder="1" applyAlignment="1">
      <alignment horizontal="center" vertical="center"/>
    </xf>
    <xf numFmtId="0" fontId="4" fillId="4" borderId="84" xfId="0" applyFont="1" applyFill="1" applyBorder="1" applyAlignment="1">
      <alignment horizontal="center" vertical="center"/>
    </xf>
    <xf numFmtId="0" fontId="4" fillId="4" borderId="46" xfId="0" applyFont="1" applyFill="1" applyBorder="1" applyAlignment="1">
      <alignment horizontal="center" vertical="center"/>
    </xf>
    <xf numFmtId="164" fontId="3" fillId="0" borderId="83" xfId="0" applyNumberFormat="1" applyFont="1" applyBorder="1" applyAlignment="1">
      <alignment horizontal="center" vertical="center"/>
    </xf>
    <xf numFmtId="164" fontId="3" fillId="0" borderId="177" xfId="0" applyNumberFormat="1" applyFont="1" applyBorder="1" applyAlignment="1">
      <alignment horizontal="center" vertical="center"/>
    </xf>
    <xf numFmtId="0" fontId="4" fillId="0" borderId="27" xfId="0" applyFont="1" applyBorder="1" applyAlignment="1">
      <alignment horizontal="left" vertical="center"/>
    </xf>
    <xf numFmtId="0" fontId="4" fillId="0" borderId="30"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164" fontId="3" fillId="0" borderId="28"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1" xfId="0" applyNumberFormat="1" applyFont="1" applyBorder="1" applyAlignment="1">
      <alignment horizontal="center" vertical="center" wrapText="1"/>
    </xf>
    <xf numFmtId="164" fontId="3" fillId="0" borderId="32" xfId="0" applyNumberFormat="1" applyFont="1" applyBorder="1" applyAlignment="1">
      <alignment horizontal="center" vertical="center" wrapText="1"/>
    </xf>
    <xf numFmtId="0" fontId="27" fillId="5" borderId="13" xfId="0" applyFont="1" applyFill="1" applyBorder="1" applyAlignment="1">
      <alignment horizontal="center" vertical="center" wrapText="1" readingOrder="1"/>
    </xf>
    <xf numFmtId="0" fontId="27" fillId="5" borderId="92" xfId="0" applyFont="1" applyFill="1" applyBorder="1" applyAlignment="1">
      <alignment horizontal="center" vertical="center" wrapText="1" readingOrder="1"/>
    </xf>
    <xf numFmtId="0" fontId="7" fillId="8" borderId="72" xfId="0" applyFont="1" applyFill="1" applyBorder="1" applyAlignment="1">
      <alignment horizontal="center"/>
    </xf>
    <xf numFmtId="0" fontId="7" fillId="8" borderId="42" xfId="0" applyFont="1" applyFill="1" applyBorder="1" applyAlignment="1">
      <alignment horizontal="center"/>
    </xf>
    <xf numFmtId="0" fontId="7" fillId="8" borderId="73" xfId="0" applyFont="1" applyFill="1" applyBorder="1" applyAlignment="1">
      <alignment horizontal="center"/>
    </xf>
    <xf numFmtId="2" fontId="20" fillId="10" borderId="35" xfId="0" applyNumberFormat="1" applyFont="1" applyFill="1" applyBorder="1" applyAlignment="1">
      <alignment horizontal="center" vertical="center" wrapText="1"/>
    </xf>
    <xf numFmtId="2" fontId="20" fillId="10" borderId="43" xfId="0" applyNumberFormat="1" applyFont="1" applyFill="1" applyBorder="1" applyAlignment="1">
      <alignment horizontal="center" vertical="center" wrapText="1"/>
    </xf>
    <xf numFmtId="2" fontId="20" fillId="10" borderId="44" xfId="0" applyNumberFormat="1" applyFont="1" applyFill="1" applyBorder="1" applyAlignment="1">
      <alignment horizontal="center" vertical="center" wrapText="1"/>
    </xf>
    <xf numFmtId="2" fontId="20" fillId="10" borderId="51" xfId="0" applyNumberFormat="1" applyFont="1" applyFill="1" applyBorder="1" applyAlignment="1">
      <alignment horizontal="center" vertical="center"/>
    </xf>
    <xf numFmtId="2" fontId="20" fillId="10" borderId="9" xfId="0" applyNumberFormat="1" applyFont="1" applyFill="1" applyBorder="1" applyAlignment="1">
      <alignment horizontal="center" vertical="center"/>
    </xf>
    <xf numFmtId="2" fontId="20" fillId="10" borderId="67" xfId="0" applyNumberFormat="1" applyFont="1" applyFill="1" applyBorder="1" applyAlignment="1">
      <alignment horizontal="center" vertical="center"/>
    </xf>
    <xf numFmtId="2" fontId="20" fillId="10" borderId="35" xfId="0" applyNumberFormat="1" applyFont="1" applyFill="1" applyBorder="1" applyAlignment="1">
      <alignment horizontal="center" vertical="center"/>
    </xf>
    <xf numFmtId="2" fontId="20" fillId="10" borderId="43" xfId="0" applyNumberFormat="1" applyFont="1" applyFill="1" applyBorder="1" applyAlignment="1">
      <alignment horizontal="center" vertical="center"/>
    </xf>
    <xf numFmtId="2" fontId="20" fillId="10" borderId="44" xfId="0" applyNumberFormat="1" applyFont="1" applyFill="1" applyBorder="1" applyAlignment="1">
      <alignment horizontal="center" vertical="center"/>
    </xf>
    <xf numFmtId="0" fontId="9" fillId="14" borderId="135" xfId="0" applyFont="1" applyFill="1" applyBorder="1" applyAlignment="1">
      <alignment horizontal="center" vertical="center" wrapText="1"/>
    </xf>
    <xf numFmtId="0" fontId="9" fillId="14" borderId="136" xfId="0" applyFont="1" applyFill="1" applyBorder="1" applyAlignment="1">
      <alignment horizontal="center" vertical="center" wrapText="1"/>
    </xf>
    <xf numFmtId="0" fontId="9" fillId="14" borderId="51" xfId="0" applyFont="1" applyFill="1" applyBorder="1" applyAlignment="1">
      <alignment horizontal="center" vertical="center" wrapText="1"/>
    </xf>
    <xf numFmtId="0" fontId="9" fillId="14" borderId="67" xfId="0" applyFont="1" applyFill="1" applyBorder="1" applyAlignment="1">
      <alignment horizontal="center" vertical="center" wrapText="1"/>
    </xf>
    <xf numFmtId="0" fontId="11" fillId="0" borderId="35" xfId="0" applyFont="1" applyBorder="1" applyAlignment="1">
      <alignment vertical="center" wrapText="1"/>
    </xf>
    <xf numFmtId="0" fontId="11" fillId="0" borderId="43" xfId="0" applyFont="1" applyBorder="1" applyAlignment="1">
      <alignment vertical="center" wrapText="1"/>
    </xf>
    <xf numFmtId="0" fontId="11" fillId="0" borderId="44" xfId="0" applyFont="1" applyBorder="1" applyAlignment="1">
      <alignment vertical="center" wrapText="1"/>
    </xf>
    <xf numFmtId="2" fontId="20" fillId="10" borderId="34" xfId="0" applyNumberFormat="1"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137" xfId="0" applyFont="1" applyFill="1" applyBorder="1" applyAlignment="1">
      <alignment horizontal="center" vertical="center" wrapText="1"/>
    </xf>
    <xf numFmtId="0" fontId="9" fillId="14" borderId="123" xfId="0" applyFont="1" applyFill="1" applyBorder="1" applyAlignment="1">
      <alignment horizontal="center" vertical="center" wrapText="1"/>
    </xf>
    <xf numFmtId="0" fontId="9" fillId="14" borderId="124" xfId="0" applyFont="1" applyFill="1" applyBorder="1" applyAlignment="1">
      <alignment horizontal="center" vertical="center" wrapText="1"/>
    </xf>
    <xf numFmtId="0" fontId="9" fillId="14" borderId="127" xfId="0" applyFont="1" applyFill="1" applyBorder="1" applyAlignment="1">
      <alignment horizontal="center" vertical="center" wrapText="1"/>
    </xf>
    <xf numFmtId="0" fontId="9" fillId="14" borderId="128" xfId="0" applyFont="1" applyFill="1" applyBorder="1" applyAlignment="1">
      <alignment horizontal="center" vertical="center" wrapText="1"/>
    </xf>
    <xf numFmtId="0" fontId="9" fillId="14" borderId="126" xfId="0" applyFont="1" applyFill="1" applyBorder="1" applyAlignment="1">
      <alignment horizontal="center" vertical="center" wrapText="1"/>
    </xf>
    <xf numFmtId="0" fontId="11" fillId="0" borderId="35" xfId="0" applyFont="1" applyBorder="1" applyAlignment="1">
      <alignment horizontal="left" vertical="center" wrapText="1"/>
    </xf>
    <xf numFmtId="0" fontId="11" fillId="0" borderId="44" xfId="0" applyFont="1" applyBorder="1" applyAlignment="1">
      <alignment horizontal="left" vertical="center" wrapText="1"/>
    </xf>
    <xf numFmtId="0" fontId="11" fillId="0" borderId="43" xfId="0" applyFont="1" applyBorder="1" applyAlignment="1">
      <alignment horizontal="left" vertical="center" wrapText="1"/>
    </xf>
    <xf numFmtId="0" fontId="11" fillId="0" borderId="34" xfId="0" applyFont="1" applyBorder="1" applyAlignment="1">
      <alignment vertical="center" wrapText="1"/>
    </xf>
    <xf numFmtId="0" fontId="8" fillId="2" borderId="115" xfId="0" applyFont="1" applyFill="1" applyBorder="1" applyAlignment="1">
      <alignment horizontal="right" vertical="center" wrapText="1"/>
    </xf>
    <xf numFmtId="0" fontId="8" fillId="2" borderId="69" xfId="0" applyFont="1" applyFill="1" applyBorder="1" applyAlignment="1">
      <alignment horizontal="right" vertical="center" wrapText="1"/>
    </xf>
    <xf numFmtId="0" fontId="35" fillId="20" borderId="6" xfId="0" applyFont="1" applyFill="1" applyBorder="1" applyAlignment="1">
      <alignment horizontal="center" vertical="center" wrapText="1"/>
    </xf>
    <xf numFmtId="0" fontId="35" fillId="20" borderId="88" xfId="0" applyFont="1" applyFill="1" applyBorder="1" applyAlignment="1">
      <alignment horizontal="center" vertical="center" wrapText="1"/>
    </xf>
    <xf numFmtId="0" fontId="35" fillId="20" borderId="89" xfId="0" applyFont="1" applyFill="1" applyBorder="1" applyAlignment="1">
      <alignment horizontal="center" vertical="center" wrapText="1"/>
    </xf>
    <xf numFmtId="0" fontId="10" fillId="0" borderId="70" xfId="0" applyFont="1" applyBorder="1" applyAlignment="1" applyProtection="1">
      <alignment horizontal="left" vertical="center" wrapText="1"/>
      <protection locked="0"/>
    </xf>
    <xf numFmtId="0" fontId="10" fillId="0" borderId="71" xfId="0" applyFont="1" applyBorder="1" applyAlignment="1" applyProtection="1">
      <alignment horizontal="left" vertical="center" wrapText="1"/>
      <protection locked="0"/>
    </xf>
    <xf numFmtId="0" fontId="8" fillId="2" borderId="154" xfId="0" applyFont="1" applyFill="1" applyBorder="1" applyAlignment="1">
      <alignment horizontal="right" vertical="center" wrapText="1"/>
    </xf>
    <xf numFmtId="0" fontId="8" fillId="2" borderId="156" xfId="0" applyFont="1" applyFill="1" applyBorder="1" applyAlignment="1">
      <alignment horizontal="right" vertical="center" wrapText="1"/>
    </xf>
    <xf numFmtId="0" fontId="9" fillId="15" borderId="35" xfId="0" applyFont="1" applyFill="1" applyBorder="1" applyAlignment="1">
      <alignment horizontal="center" vertical="center" wrapText="1"/>
    </xf>
    <xf numFmtId="0" fontId="9" fillId="15" borderId="43" xfId="0" applyFont="1" applyFill="1" applyBorder="1" applyAlignment="1">
      <alignment horizontal="center" vertical="center" wrapText="1"/>
    </xf>
    <xf numFmtId="0" fontId="9" fillId="15" borderId="44" xfId="0" applyFont="1" applyFill="1" applyBorder="1" applyAlignment="1">
      <alignment horizontal="center" vertical="center" wrapText="1"/>
    </xf>
    <xf numFmtId="0" fontId="11" fillId="0" borderId="43" xfId="0" applyFont="1" applyBorder="1" applyAlignment="1">
      <alignment horizontal="center" vertical="center" wrapText="1"/>
    </xf>
    <xf numFmtId="0" fontId="11" fillId="15" borderId="35"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5" xfId="0" applyFont="1" applyBorder="1" applyAlignment="1">
      <alignment vertical="center" wrapText="1"/>
    </xf>
    <xf numFmtId="0" fontId="9" fillId="0" borderId="44" xfId="0" applyFont="1" applyBorder="1" applyAlignment="1">
      <alignment vertical="center" wrapText="1"/>
    </xf>
    <xf numFmtId="0" fontId="52" fillId="0" borderId="35" xfId="0" applyFont="1" applyBorder="1" applyAlignment="1">
      <alignment horizontal="left" vertical="center" wrapText="1"/>
    </xf>
    <xf numFmtId="0" fontId="52" fillId="0" borderId="34" xfId="0" applyFont="1" applyBorder="1" applyAlignment="1">
      <alignment vertical="center" wrapText="1"/>
    </xf>
    <xf numFmtId="0" fontId="9" fillId="16" borderId="35"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11" fillId="8" borderId="43" xfId="0" applyFont="1" applyFill="1" applyBorder="1" applyAlignment="1">
      <alignment horizontal="center" vertical="center" wrapText="1"/>
    </xf>
    <xf numFmtId="0" fontId="11" fillId="8" borderId="35" xfId="0" applyFont="1" applyFill="1" applyBorder="1" applyAlignment="1">
      <alignment vertical="center" wrapText="1"/>
    </xf>
    <xf numFmtId="0" fontId="11" fillId="8" borderId="43" xfId="0" applyFont="1" applyFill="1" applyBorder="1" applyAlignment="1">
      <alignment vertical="center" wrapText="1"/>
    </xf>
    <xf numFmtId="0" fontId="11" fillId="8" borderId="44" xfId="0" applyFont="1" applyFill="1" applyBorder="1" applyAlignment="1">
      <alignment vertical="center" wrapText="1"/>
    </xf>
    <xf numFmtId="0" fontId="9" fillId="16" borderId="43" xfId="0" applyFont="1" applyFill="1" applyBorder="1" applyAlignment="1">
      <alignment horizontal="center" vertical="center" wrapText="1"/>
    </xf>
    <xf numFmtId="0" fontId="9" fillId="16" borderId="44" xfId="0" applyFont="1" applyFill="1" applyBorder="1" applyAlignment="1">
      <alignment horizontal="center" vertical="center" wrapText="1"/>
    </xf>
    <xf numFmtId="0" fontId="14" fillId="16" borderId="35" xfId="0" applyFont="1" applyFill="1" applyBorder="1" applyAlignment="1">
      <alignment horizontal="center" vertical="center" wrapText="1"/>
    </xf>
    <xf numFmtId="0" fontId="14" fillId="16" borderId="43" xfId="0" applyFont="1" applyFill="1" applyBorder="1" applyAlignment="1">
      <alignment horizontal="center" vertical="center" wrapText="1"/>
    </xf>
    <xf numFmtId="0" fontId="14" fillId="16" borderId="44" xfId="0" applyFont="1" applyFill="1" applyBorder="1" applyAlignment="1">
      <alignment horizontal="center" vertical="center" wrapText="1"/>
    </xf>
    <xf numFmtId="0" fontId="10" fillId="0" borderId="35" xfId="0" applyFont="1" applyBorder="1" applyAlignment="1">
      <alignment vertical="center" wrapText="1"/>
    </xf>
    <xf numFmtId="0" fontId="10" fillId="0" borderId="44" xfId="0" applyFont="1" applyBorder="1" applyAlignment="1">
      <alignment vertical="center" wrapText="1"/>
    </xf>
    <xf numFmtId="0" fontId="10" fillId="0" borderId="43" xfId="0" applyFont="1" applyBorder="1" applyAlignment="1">
      <alignment vertical="center" wrapText="1"/>
    </xf>
    <xf numFmtId="0" fontId="9" fillId="8" borderId="35" xfId="0" applyFont="1" applyFill="1" applyBorder="1" applyAlignment="1">
      <alignment vertical="center" wrapText="1"/>
    </xf>
    <xf numFmtId="0" fontId="9" fillId="8" borderId="43" xfId="0" applyFont="1" applyFill="1" applyBorder="1" applyAlignment="1">
      <alignment vertical="center" wrapText="1"/>
    </xf>
    <xf numFmtId="0" fontId="9" fillId="8" borderId="44" xfId="0" applyFont="1" applyFill="1" applyBorder="1" applyAlignment="1">
      <alignment vertical="center" wrapText="1"/>
    </xf>
    <xf numFmtId="0" fontId="9" fillId="8" borderId="35" xfId="0" applyFont="1" applyFill="1" applyBorder="1" applyAlignment="1">
      <alignment horizontal="center" vertical="center" wrapText="1"/>
    </xf>
    <xf numFmtId="0" fontId="9" fillId="8" borderId="43"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56" fillId="2" borderId="115" xfId="0" applyFont="1" applyFill="1" applyBorder="1" applyAlignment="1">
      <alignment horizontal="right" vertical="center" wrapText="1"/>
    </xf>
    <xf numFmtId="2" fontId="20" fillId="10" borderId="34" xfId="0" applyNumberFormat="1" applyFont="1" applyFill="1" applyBorder="1" applyAlignment="1">
      <alignment horizontal="center" vertical="center"/>
    </xf>
    <xf numFmtId="2" fontId="20" fillId="10" borderId="151" xfId="0" applyNumberFormat="1" applyFont="1" applyFill="1" applyBorder="1" applyAlignment="1">
      <alignment horizontal="center" vertical="center" wrapText="1"/>
    </xf>
    <xf numFmtId="2" fontId="20" fillId="10" borderId="152" xfId="0" applyNumberFormat="1" applyFont="1" applyFill="1" applyBorder="1" applyAlignment="1">
      <alignment horizontal="center" vertical="center" wrapText="1"/>
    </xf>
    <xf numFmtId="0" fontId="11" fillId="17" borderId="35" xfId="0" applyFont="1" applyFill="1" applyBorder="1" applyAlignment="1">
      <alignment horizontal="center" vertical="center" wrapText="1"/>
    </xf>
    <xf numFmtId="0" fontId="14" fillId="17" borderId="43" xfId="0" applyFont="1" applyFill="1" applyBorder="1" applyAlignment="1">
      <alignment horizontal="center" vertical="center" wrapText="1"/>
    </xf>
    <xf numFmtId="0" fontId="14" fillId="17" borderId="44" xfId="0" applyFont="1" applyFill="1" applyBorder="1" applyAlignment="1">
      <alignment horizontal="center" vertical="center" wrapText="1"/>
    </xf>
    <xf numFmtId="0" fontId="14" fillId="17" borderId="35" xfId="0" applyFont="1" applyFill="1" applyBorder="1" applyAlignment="1">
      <alignment horizontal="center" vertical="center" wrapText="1"/>
    </xf>
    <xf numFmtId="0" fontId="14" fillId="18" borderId="35" xfId="0" applyFont="1" applyFill="1" applyBorder="1" applyAlignment="1">
      <alignment horizontal="center" vertical="center" wrapText="1"/>
    </xf>
    <xf numFmtId="0" fontId="14" fillId="18" borderId="44" xfId="0" applyFont="1" applyFill="1" applyBorder="1" applyAlignment="1">
      <alignment horizontal="center" vertical="center" wrapText="1"/>
    </xf>
    <xf numFmtId="0" fontId="10" fillId="0" borderId="51" xfId="0" applyFont="1" applyBorder="1" applyAlignment="1">
      <alignment vertical="center" wrapText="1"/>
    </xf>
    <xf numFmtId="0" fontId="10" fillId="0" borderId="67" xfId="0" applyFont="1" applyBorder="1" applyAlignment="1">
      <alignment vertical="center" wrapText="1"/>
    </xf>
    <xf numFmtId="0" fontId="14" fillId="18" borderId="43" xfId="0" applyFont="1" applyFill="1" applyBorder="1" applyAlignment="1">
      <alignment horizontal="center" vertical="center" wrapText="1"/>
    </xf>
    <xf numFmtId="0" fontId="52" fillId="18" borderId="35" xfId="0" applyFont="1" applyFill="1" applyBorder="1" applyAlignment="1">
      <alignment horizontal="center" vertical="center" wrapText="1"/>
    </xf>
    <xf numFmtId="0" fontId="14" fillId="19" borderId="117" xfId="0" applyFont="1" applyFill="1" applyBorder="1" applyAlignment="1">
      <alignment horizontal="center" vertical="center" wrapText="1"/>
    </xf>
    <xf numFmtId="0" fontId="14" fillId="19" borderId="118" xfId="0" applyFont="1" applyFill="1" applyBorder="1" applyAlignment="1">
      <alignment horizontal="center" vertical="center" wrapText="1"/>
    </xf>
    <xf numFmtId="0" fontId="11" fillId="19" borderId="35" xfId="0" applyFont="1" applyFill="1" applyBorder="1" applyAlignment="1">
      <alignment horizontal="center" vertical="center" wrapText="1"/>
    </xf>
    <xf numFmtId="0" fontId="14" fillId="19" borderId="43" xfId="0" applyFont="1" applyFill="1" applyBorder="1" applyAlignment="1">
      <alignment horizontal="center" vertical="center" wrapText="1"/>
    </xf>
    <xf numFmtId="0" fontId="14" fillId="19" borderId="44" xfId="0" applyFont="1" applyFill="1" applyBorder="1" applyAlignment="1">
      <alignment horizontal="center" vertical="center" wrapText="1"/>
    </xf>
    <xf numFmtId="0" fontId="33" fillId="20" borderId="8" xfId="0" applyFont="1" applyFill="1" applyBorder="1" applyAlignment="1">
      <alignment horizontal="center" vertical="center" wrapText="1"/>
    </xf>
    <xf numFmtId="0" fontId="33" fillId="20" borderId="4" xfId="0" applyFont="1" applyFill="1" applyBorder="1" applyAlignment="1">
      <alignment horizontal="center" vertical="center" wrapText="1"/>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19" fillId="15" borderId="8" xfId="1" applyFont="1" applyFill="1" applyBorder="1" applyAlignment="1">
      <alignment horizontal="center" vertical="center"/>
    </xf>
    <xf numFmtId="0" fontId="19" fillId="15" borderId="4" xfId="1" applyFont="1" applyFill="1" applyBorder="1" applyAlignment="1">
      <alignment horizontal="center" vertical="center"/>
    </xf>
    <xf numFmtId="0" fontId="19" fillId="16" borderId="8" xfId="1" applyFont="1" applyFill="1" applyBorder="1" applyAlignment="1">
      <alignment horizontal="center" vertical="center"/>
    </xf>
    <xf numFmtId="0" fontId="19" fillId="16" borderId="4" xfId="1" applyFont="1" applyFill="1" applyBorder="1" applyAlignment="1">
      <alignment horizontal="center" vertical="center"/>
    </xf>
    <xf numFmtId="0" fontId="33" fillId="20" borderId="52" xfId="0" applyFont="1" applyFill="1" applyBorder="1" applyAlignment="1">
      <alignment horizontal="center" vertical="center" wrapText="1"/>
    </xf>
    <xf numFmtId="0" fontId="33" fillId="20" borderId="79" xfId="0" applyFont="1" applyFill="1" applyBorder="1" applyAlignment="1">
      <alignment horizontal="center" vertical="center" wrapText="1"/>
    </xf>
    <xf numFmtId="0" fontId="33" fillId="20" borderId="80" xfId="0" applyFont="1" applyFill="1" applyBorder="1" applyAlignment="1">
      <alignment horizontal="center" vertical="center" wrapText="1"/>
    </xf>
    <xf numFmtId="0" fontId="4" fillId="0" borderId="65" xfId="0" applyFont="1" applyBorder="1" applyAlignment="1">
      <alignment horizontal="center" vertical="center"/>
    </xf>
    <xf numFmtId="0" fontId="4" fillId="0" borderId="61" xfId="0" applyFont="1" applyBorder="1" applyAlignment="1">
      <alignment horizontal="center" vertical="center"/>
    </xf>
    <xf numFmtId="0" fontId="32" fillId="14" borderId="8" xfId="0" applyFont="1" applyFill="1" applyBorder="1" applyAlignment="1">
      <alignment horizontal="center" vertical="center"/>
    </xf>
    <xf numFmtId="0" fontId="32" fillId="14" borderId="5" xfId="0" applyFont="1" applyFill="1" applyBorder="1" applyAlignment="1">
      <alignment horizontal="center" vertical="center"/>
    </xf>
    <xf numFmtId="164" fontId="32" fillId="14" borderId="2" xfId="0" applyNumberFormat="1" applyFont="1" applyFill="1" applyBorder="1" applyAlignment="1">
      <alignment horizontal="center" vertical="center"/>
    </xf>
    <xf numFmtId="164" fontId="32" fillId="14" borderId="3" xfId="0" applyNumberFormat="1" applyFont="1" applyFill="1" applyBorder="1" applyAlignment="1">
      <alignment horizontal="center" vertical="center"/>
    </xf>
    <xf numFmtId="164" fontId="32" fillId="14" borderId="99" xfId="0" applyNumberFormat="1" applyFont="1" applyFill="1" applyBorder="1" applyAlignment="1">
      <alignment horizontal="center" vertical="center"/>
    </xf>
    <xf numFmtId="164" fontId="32" fillId="14" borderId="66" xfId="0" applyNumberFormat="1" applyFont="1" applyFill="1" applyBorder="1" applyAlignment="1">
      <alignment horizontal="center" vertical="center"/>
    </xf>
    <xf numFmtId="0" fontId="19" fillId="14" borderId="8" xfId="1" applyFont="1" applyFill="1" applyBorder="1" applyAlignment="1">
      <alignment horizontal="center" vertical="center"/>
    </xf>
    <xf numFmtId="0" fontId="19" fillId="14" borderId="4" xfId="1" applyFont="1" applyFill="1" applyBorder="1" applyAlignment="1">
      <alignment horizontal="center" vertical="center"/>
    </xf>
    <xf numFmtId="0" fontId="19" fillId="14" borderId="5" xfId="1" applyFont="1" applyFill="1" applyBorder="1" applyAlignment="1">
      <alignment horizontal="center" vertical="center"/>
    </xf>
    <xf numFmtId="2" fontId="44" fillId="0" borderId="145" xfId="0" applyNumberFormat="1" applyFont="1" applyBorder="1" applyAlignment="1">
      <alignment horizontal="center" vertical="center"/>
    </xf>
    <xf numFmtId="2" fontId="44" fillId="0" borderId="153" xfId="0" applyNumberFormat="1" applyFont="1" applyBorder="1" applyAlignment="1">
      <alignment horizontal="center" vertical="center"/>
    </xf>
    <xf numFmtId="0" fontId="31" fillId="0" borderId="0" xfId="0" applyFont="1" applyAlignment="1">
      <alignment horizontal="center" vertical="center"/>
    </xf>
    <xf numFmtId="0" fontId="33" fillId="20" borderId="165" xfId="0" applyFont="1" applyFill="1" applyBorder="1" applyAlignment="1">
      <alignment horizontal="center" vertical="center" wrapText="1"/>
    </xf>
    <xf numFmtId="0" fontId="33" fillId="20" borderId="158" xfId="0" applyFont="1" applyFill="1" applyBorder="1" applyAlignment="1">
      <alignment horizontal="center" vertical="center" wrapText="1"/>
    </xf>
    <xf numFmtId="0" fontId="33" fillId="20" borderId="166" xfId="0" applyFont="1" applyFill="1" applyBorder="1" applyAlignment="1">
      <alignment horizontal="center" vertical="center" wrapText="1"/>
    </xf>
    <xf numFmtId="0" fontId="33" fillId="20" borderId="167" xfId="0" applyFont="1" applyFill="1" applyBorder="1" applyAlignment="1">
      <alignment horizontal="center" vertical="center" wrapText="1"/>
    </xf>
    <xf numFmtId="0" fontId="33" fillId="20" borderId="12" xfId="0" applyFont="1" applyFill="1" applyBorder="1" applyAlignment="1">
      <alignment horizontal="center" vertical="center" wrapText="1"/>
    </xf>
    <xf numFmtId="0" fontId="33" fillId="20" borderId="168" xfId="0" applyFont="1" applyFill="1" applyBorder="1" applyAlignment="1">
      <alignment horizontal="center" vertical="center" wrapText="1"/>
    </xf>
    <xf numFmtId="0" fontId="33" fillId="20" borderId="3"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33" fillId="20" borderId="66" xfId="0" applyFont="1" applyFill="1" applyBorder="1" applyAlignment="1">
      <alignment horizontal="center" vertical="center" wrapText="1"/>
    </xf>
    <xf numFmtId="0" fontId="4" fillId="0" borderId="159" xfId="0" applyFont="1" applyBorder="1" applyAlignment="1">
      <alignment horizontal="center" vertical="center" wrapText="1"/>
    </xf>
    <xf numFmtId="0" fontId="4" fillId="0" borderId="160" xfId="0" applyFont="1" applyBorder="1" applyAlignment="1">
      <alignment horizontal="center" vertical="center" wrapText="1"/>
    </xf>
    <xf numFmtId="0" fontId="4" fillId="0" borderId="161" xfId="0" applyFont="1" applyBorder="1" applyAlignment="1">
      <alignment horizontal="center" vertical="center" wrapText="1"/>
    </xf>
    <xf numFmtId="0" fontId="4" fillId="0" borderId="162" xfId="0" applyFont="1" applyBorder="1" applyAlignment="1">
      <alignment horizontal="center" vertical="center" wrapText="1"/>
    </xf>
    <xf numFmtId="0" fontId="4" fillId="0" borderId="163" xfId="0" applyFont="1" applyBorder="1" applyAlignment="1">
      <alignment horizontal="center" vertical="center" wrapText="1"/>
    </xf>
    <xf numFmtId="0" fontId="4" fillId="0" borderId="164" xfId="0" applyFont="1" applyBorder="1" applyAlignment="1">
      <alignment horizontal="center" vertical="center" wrapText="1"/>
    </xf>
    <xf numFmtId="2" fontId="51" fillId="20" borderId="4" xfId="0" applyNumberFormat="1" applyFont="1" applyFill="1" applyBorder="1" applyAlignment="1">
      <alignment horizontal="center" vertical="center"/>
    </xf>
    <xf numFmtId="2" fontId="51" fillId="20" borderId="0" xfId="0" applyNumberFormat="1" applyFont="1" applyFill="1" applyAlignment="1">
      <alignment horizontal="center" vertical="center"/>
    </xf>
    <xf numFmtId="2" fontId="51" fillId="20" borderId="1" xfId="0" applyNumberFormat="1" applyFont="1" applyFill="1" applyBorder="1" applyAlignment="1">
      <alignment horizontal="center" vertical="center"/>
    </xf>
    <xf numFmtId="2" fontId="51" fillId="20" borderId="5" xfId="0" applyNumberFormat="1" applyFont="1" applyFill="1" applyBorder="1" applyAlignment="1">
      <alignment horizontal="center" vertical="center"/>
    </xf>
    <xf numFmtId="2" fontId="51" fillId="20" borderId="99" xfId="0" applyNumberFormat="1" applyFont="1" applyFill="1" applyBorder="1" applyAlignment="1">
      <alignment horizontal="center" vertical="center"/>
    </xf>
    <xf numFmtId="2" fontId="51" fillId="20" borderId="66" xfId="0" applyNumberFormat="1" applyFont="1" applyFill="1" applyBorder="1" applyAlignment="1">
      <alignment horizontal="center" vertical="center"/>
    </xf>
    <xf numFmtId="0" fontId="35" fillId="20" borderId="90" xfId="0" applyFont="1" applyFill="1" applyBorder="1" applyAlignment="1">
      <alignment horizontal="center" vertical="center" wrapText="1"/>
    </xf>
    <xf numFmtId="0" fontId="35" fillId="20" borderId="91" xfId="0" applyFont="1" applyFill="1" applyBorder="1" applyAlignment="1">
      <alignment horizontal="center" vertical="center" wrapText="1"/>
    </xf>
    <xf numFmtId="0" fontId="19" fillId="17" borderId="8" xfId="1" applyFont="1" applyFill="1" applyBorder="1" applyAlignment="1">
      <alignment horizontal="center" vertical="center"/>
    </xf>
    <xf numFmtId="0" fontId="19" fillId="17" borderId="4" xfId="1" applyFont="1" applyFill="1" applyBorder="1" applyAlignment="1">
      <alignment horizontal="center" vertical="center"/>
    </xf>
    <xf numFmtId="0" fontId="19" fillId="18" borderId="8" xfId="1" applyFont="1" applyFill="1" applyBorder="1" applyAlignment="1">
      <alignment horizontal="center" vertical="center"/>
    </xf>
    <xf numFmtId="0" fontId="19" fillId="18" borderId="4" xfId="1" applyFont="1" applyFill="1" applyBorder="1" applyAlignment="1">
      <alignment horizontal="center" vertical="center"/>
    </xf>
    <xf numFmtId="0" fontId="19" fillId="19" borderId="8" xfId="1" applyFont="1" applyFill="1" applyBorder="1" applyAlignment="1">
      <alignment horizontal="center" vertical="center"/>
    </xf>
    <xf numFmtId="0" fontId="19" fillId="19" borderId="5" xfId="1" applyFont="1" applyFill="1" applyBorder="1" applyAlignment="1">
      <alignment horizontal="center" vertical="center"/>
    </xf>
    <xf numFmtId="0" fontId="35" fillId="21" borderId="90" xfId="0" applyFont="1" applyFill="1" applyBorder="1" applyAlignment="1">
      <alignment horizontal="center" vertical="center" wrapText="1"/>
    </xf>
    <xf numFmtId="0" fontId="35" fillId="21" borderId="64" xfId="0" applyFont="1" applyFill="1" applyBorder="1" applyAlignment="1">
      <alignment horizontal="center" vertical="center" wrapText="1"/>
    </xf>
    <xf numFmtId="0" fontId="35" fillId="22" borderId="90" xfId="0" applyFont="1" applyFill="1" applyBorder="1" applyAlignment="1">
      <alignment horizontal="center" vertical="center" wrapText="1"/>
    </xf>
    <xf numFmtId="0" fontId="35" fillId="22" borderId="64"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20">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17AB91"/>
      <color rgb="FFFFFF99"/>
      <color rgb="FF7DF49F"/>
      <color rgb="FFF75E74"/>
      <color rgb="FFFAB746"/>
      <color rgb="FF918CEA"/>
      <color rgb="FF5BC4F1"/>
      <color rgb="FF9DC57A"/>
      <color rgb="FF2E5C70"/>
      <color rgb="FFEFC7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bg1"/>
                </a:solidFill>
                <a:latin typeface="+mn-lt"/>
                <a:ea typeface="+mn-ea"/>
                <a:cs typeface="+mn-cs"/>
              </a:rPr>
              <a:t>CyFun®2025</a:t>
            </a:r>
            <a:endParaRPr lang="nl-BE" sz="1400" b="1" i="0" u="none" strike="noStrike" kern="1200" spc="0" baseline="0">
              <a:solidFill>
                <a:schemeClr val="bg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bg1"/>
                </a:solidFill>
                <a:latin typeface="+mn-lt"/>
                <a:ea typeface="+mn-ea"/>
                <a:cs typeface="+mn-cs"/>
              </a:rPr>
              <a:t> Maturity Level ESSENTIAL</a:t>
            </a:r>
          </a:p>
        </c:rich>
      </c:tx>
      <c:overlay val="0"/>
      <c:spPr>
        <a:solidFill>
          <a:srgbClr val="2E5C70"/>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0"/>
          <c:order val="0"/>
          <c:tx>
            <c:strRef>
              <c:f>'ESSENTIAL Summary'!$C$2</c:f>
              <c:strCache>
                <c:ptCount val="1"/>
                <c:pt idx="0">
                  <c:v>Target Maturity Score</c:v>
                </c:pt>
              </c:strCache>
            </c:strRef>
          </c:tx>
          <c:spPr>
            <a:ln w="28575" cap="rnd">
              <a:solidFill>
                <a:schemeClr val="accent6">
                  <a:lumMod val="75000"/>
                </a:schemeClr>
              </a:solidFill>
              <a:round/>
            </a:ln>
            <a:effectLst/>
          </c:spPr>
          <c:marker>
            <c:symbol val="circle"/>
            <c:size val="5"/>
            <c:spPr>
              <a:solidFill>
                <a:schemeClr val="accent6">
                  <a:lumMod val="75000"/>
                </a:schemeClr>
              </a:solidFill>
              <a:ln w="9525">
                <a:solidFill>
                  <a:schemeClr val="accent6">
                    <a:lumMod val="75000"/>
                  </a:schemeClr>
                </a:solidFill>
              </a:ln>
              <a:effectLst/>
            </c:spPr>
          </c:marker>
          <c:cat>
            <c:strRef>
              <c:f>'ESSENTIAL Summary'!$B$5:$B$26</c:f>
              <c:strCache>
                <c:ptCount val="22"/>
                <c:pt idx="0">
                  <c:v>Organisational Context (GV.OC)</c:v>
                </c:pt>
                <c:pt idx="1">
                  <c:v>Risk Management Strategy (GV.RM)</c:v>
                </c:pt>
                <c:pt idx="2">
                  <c:v>Roles, Responsibilities, and Authorities (GV.RR)</c:v>
                </c:pt>
                <c:pt idx="3">
                  <c:v>Policy (GV.PO)</c:v>
                </c:pt>
                <c:pt idx="4">
                  <c:v>Oversight (GV.OV)</c:v>
                </c:pt>
                <c:pt idx="5">
                  <c:v>Cybersecurity Supply Chain Risk Management (GV.SC)</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Analysis (RS.AN)</c:v>
                </c:pt>
                <c:pt idx="18">
                  <c:v>Incident Response Reporting and Communication (RS.CO)</c:v>
                </c:pt>
                <c:pt idx="19">
                  <c:v>Incident Mitigation (RS.MI)</c:v>
                </c:pt>
                <c:pt idx="20">
                  <c:v>Incident Recovery Plan Execution (RC.RP) </c:v>
                </c:pt>
                <c:pt idx="21">
                  <c:v>Incident Recovery Communication (RC.CO) </c:v>
                </c:pt>
              </c:strCache>
            </c:strRef>
          </c:cat>
          <c:val>
            <c:numRef>
              <c:f>'ESSENTIAL Summary'!$C$5:$C$26</c:f>
              <c:numCache>
                <c:formatCode>0.00</c:formatCode>
                <c:ptCount val="2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numCache>
            </c:numRef>
          </c:val>
          <c:extLst>
            <c:ext xmlns:c16="http://schemas.microsoft.com/office/drawing/2014/chart" uri="{C3380CC4-5D6E-409C-BE32-E72D297353CC}">
              <c16:uniqueId val="{00000000-D803-499A-975D-8C12FA6563A9}"/>
            </c:ext>
          </c:extLst>
        </c:ser>
        <c:ser>
          <c:idx val="1"/>
          <c:order val="1"/>
          <c:tx>
            <c:strRef>
              <c:f>'ESSENTIAL Summary'!$D$2</c:f>
              <c:strCache>
                <c:ptCount val="1"/>
                <c:pt idx="0">
                  <c:v>Category Maturity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'ESSENTIAL Summary'!$B$5:$B$26</c:f>
              <c:strCache>
                <c:ptCount val="22"/>
                <c:pt idx="0">
                  <c:v>Organisational Context (GV.OC)</c:v>
                </c:pt>
                <c:pt idx="1">
                  <c:v>Risk Management Strategy (GV.RM)</c:v>
                </c:pt>
                <c:pt idx="2">
                  <c:v>Roles, Responsibilities, and Authorities (GV.RR)</c:v>
                </c:pt>
                <c:pt idx="3">
                  <c:v>Policy (GV.PO)</c:v>
                </c:pt>
                <c:pt idx="4">
                  <c:v>Oversight (GV.OV)</c:v>
                </c:pt>
                <c:pt idx="5">
                  <c:v>Cybersecurity Supply Chain Risk Management (GV.SC)</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Analysis (RS.AN)</c:v>
                </c:pt>
                <c:pt idx="18">
                  <c:v>Incident Response Reporting and Communication (RS.CO)</c:v>
                </c:pt>
                <c:pt idx="19">
                  <c:v>Incident Mitigation (RS.MI)</c:v>
                </c:pt>
                <c:pt idx="20">
                  <c:v>Incident Recovery Plan Execution (RC.RP) </c:v>
                </c:pt>
                <c:pt idx="21">
                  <c:v>Incident Recovery Communication (RC.CO) </c:v>
                </c:pt>
              </c:strCache>
            </c:strRef>
          </c:cat>
          <c:val>
            <c:numRef>
              <c:f>'ESSENTIAL Summary'!$D$5:$D$26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1-D803-499A-975D-8C12FA6563A9}"/>
            </c:ext>
          </c:extLst>
        </c:ser>
        <c:ser>
          <c:idx val="2"/>
          <c:order val="2"/>
          <c:tx>
            <c:strRef>
              <c:f>'ESSENTIAL Summary'!$E$2</c:f>
              <c:strCache>
                <c:ptCount val="1"/>
                <c:pt idx="0">
                  <c:v>Documentation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'ESSENTIAL Summary'!$B$5:$B$26</c:f>
              <c:strCache>
                <c:ptCount val="22"/>
                <c:pt idx="0">
                  <c:v>Organisational Context (GV.OC)</c:v>
                </c:pt>
                <c:pt idx="1">
                  <c:v>Risk Management Strategy (GV.RM)</c:v>
                </c:pt>
                <c:pt idx="2">
                  <c:v>Roles, Responsibilities, and Authorities (GV.RR)</c:v>
                </c:pt>
                <c:pt idx="3">
                  <c:v>Policy (GV.PO)</c:v>
                </c:pt>
                <c:pt idx="4">
                  <c:v>Oversight (GV.OV)</c:v>
                </c:pt>
                <c:pt idx="5">
                  <c:v>Cybersecurity Supply Chain Risk Management (GV.SC)</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Analysis (RS.AN)</c:v>
                </c:pt>
                <c:pt idx="18">
                  <c:v>Incident Response Reporting and Communication (RS.CO)</c:v>
                </c:pt>
                <c:pt idx="19">
                  <c:v>Incident Mitigation (RS.MI)</c:v>
                </c:pt>
                <c:pt idx="20">
                  <c:v>Incident Recovery Plan Execution (RC.RP) </c:v>
                </c:pt>
                <c:pt idx="21">
                  <c:v>Incident Recovery Communication (RC.CO) </c:v>
                </c:pt>
              </c:strCache>
            </c:strRef>
          </c:cat>
          <c:val>
            <c:numRef>
              <c:f>'ESSENTIAL Summary'!$E$5:$E$26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2-D803-499A-975D-8C12FA6563A9}"/>
            </c:ext>
          </c:extLst>
        </c:ser>
        <c:ser>
          <c:idx val="3"/>
          <c:order val="3"/>
          <c:tx>
            <c:strRef>
              <c:f>'ESSENTIAL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'ESSENTIAL Summary'!$B$5:$B$26</c:f>
              <c:strCache>
                <c:ptCount val="22"/>
                <c:pt idx="0">
                  <c:v>Organisational Context (GV.OC)</c:v>
                </c:pt>
                <c:pt idx="1">
                  <c:v>Risk Management Strategy (GV.RM)</c:v>
                </c:pt>
                <c:pt idx="2">
                  <c:v>Roles, Responsibilities, and Authorities (GV.RR)</c:v>
                </c:pt>
                <c:pt idx="3">
                  <c:v>Policy (GV.PO)</c:v>
                </c:pt>
                <c:pt idx="4">
                  <c:v>Oversight (GV.OV)</c:v>
                </c:pt>
                <c:pt idx="5">
                  <c:v>Cybersecurity Supply Chain Risk Management (GV.SC)</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Analysis (RS.AN)</c:v>
                </c:pt>
                <c:pt idx="18">
                  <c:v>Incident Response Reporting and Communication (RS.CO)</c:v>
                </c:pt>
                <c:pt idx="19">
                  <c:v>Incident Mitigation (RS.MI)</c:v>
                </c:pt>
                <c:pt idx="20">
                  <c:v>Incident Recovery Plan Execution (RC.RP) </c:v>
                </c:pt>
                <c:pt idx="21">
                  <c:v>Incident Recovery Communication (RC.CO) </c:v>
                </c:pt>
              </c:strCache>
            </c:strRef>
          </c:cat>
          <c:val>
            <c:numRef>
              <c:f>'ESSENTIAL Summary'!$F$5:$F$26</c:f>
              <c:numCache>
                <c:formatCode>0.00</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extLst>
            <c:ext xmlns:c16="http://schemas.microsoft.com/office/drawing/2014/chart" uri="{C3380CC4-5D6E-409C-BE32-E72D297353CC}">
              <c16:uniqueId val="{00000000-D078-4F9E-8CB8-30832D128E66}"/>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24875899604967136"/>
          <c:y val="8.9018051411399596E-2"/>
          <c:w val="0.5089438396977517"/>
          <c:h val="6.00043590913652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839682</xdr:colOff>
      <xdr:row>31</xdr:row>
      <xdr:rowOff>626322</xdr:rowOff>
    </xdr:from>
    <xdr:to>
      <xdr:col>10</xdr:col>
      <xdr:colOff>532977</xdr:colOff>
      <xdr:row>38</xdr:row>
      <xdr:rowOff>45509</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839682" y="9103572"/>
          <a:ext cx="11485245" cy="7553537"/>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b.belgium.be/en/cyberfundamentals-framework" TargetMode="External"/><Relationship Id="rId2" Type="http://schemas.openxmlformats.org/officeDocument/2006/relationships/hyperlink" Target="mailto:certification@ccb.belgium.be" TargetMode="External"/><Relationship Id="rId1" Type="http://schemas.openxmlformats.org/officeDocument/2006/relationships/hyperlink" Target="https://ccb.belgium.be/en/cyberfundamentals-framework" TargetMode="External"/><Relationship Id="rId5" Type="http://schemas.openxmlformats.org/officeDocument/2006/relationships/printerSettings" Target="../printerSettings/printerSettings1.bin"/><Relationship Id="rId4" Type="http://schemas.openxmlformats.org/officeDocument/2006/relationships/hyperlink" Target="https://cyfun.eu/en/cab"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yfun.eu/en/cyberfundamentals-framework-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40"/>
  <sheetViews>
    <sheetView showGridLines="0" zoomScaleNormal="100" workbookViewId="0">
      <selection activeCell="AB28" sqref="AB28"/>
    </sheetView>
  </sheetViews>
  <sheetFormatPr defaultColWidth="10.7109375" defaultRowHeight="14.45"/>
  <cols>
    <col min="1" max="15" width="13.42578125" customWidth="1"/>
    <col min="17" max="17" width="20.28515625" customWidth="1"/>
    <col min="18" max="22" width="10.7109375" customWidth="1"/>
  </cols>
  <sheetData>
    <row r="1" spans="1:22" ht="15" thickBot="1">
      <c r="U1">
        <v>2025</v>
      </c>
    </row>
    <row r="2" spans="1:22" ht="19.5" customHeight="1" thickTop="1" thickBot="1">
      <c r="A2" s="340" t="s">
        <v>0</v>
      </c>
      <c r="B2" s="341"/>
      <c r="C2" s="341"/>
      <c r="D2" s="341"/>
      <c r="E2" s="341"/>
      <c r="F2" s="341"/>
      <c r="G2" s="341"/>
      <c r="H2" s="341"/>
      <c r="I2" s="341"/>
      <c r="J2" s="341"/>
      <c r="K2" s="341"/>
      <c r="L2" s="341"/>
      <c r="M2" s="341"/>
      <c r="N2" s="341"/>
      <c r="O2" s="342"/>
      <c r="Q2" s="346" t="s">
        <v>1</v>
      </c>
      <c r="R2" s="347"/>
      <c r="S2" s="347"/>
      <c r="T2" s="347"/>
      <c r="U2" s="347"/>
      <c r="V2" s="348"/>
    </row>
    <row r="3" spans="1:22" ht="19.350000000000001" customHeight="1">
      <c r="A3" s="343"/>
      <c r="B3" s="344"/>
      <c r="C3" s="344"/>
      <c r="D3" s="344"/>
      <c r="E3" s="344"/>
      <c r="F3" s="344"/>
      <c r="G3" s="344"/>
      <c r="H3" s="344"/>
      <c r="I3" s="344"/>
      <c r="J3" s="344"/>
      <c r="K3" s="344"/>
      <c r="L3" s="344"/>
      <c r="M3" s="344"/>
      <c r="N3" s="344"/>
      <c r="O3" s="345"/>
      <c r="Q3" s="52" t="s">
        <v>2</v>
      </c>
      <c r="R3" s="349" t="s">
        <v>3</v>
      </c>
      <c r="S3" s="350"/>
      <c r="T3" s="350"/>
      <c r="U3" s="350"/>
      <c r="V3" s="351"/>
    </row>
    <row r="4" spans="1:22" ht="15" customHeight="1">
      <c r="A4" s="343"/>
      <c r="B4" s="344"/>
      <c r="C4" s="344"/>
      <c r="D4" s="344"/>
      <c r="E4" s="344"/>
      <c r="F4" s="344"/>
      <c r="G4" s="344"/>
      <c r="H4" s="344"/>
      <c r="I4" s="344"/>
      <c r="J4" s="344"/>
      <c r="K4" s="344"/>
      <c r="L4" s="344"/>
      <c r="M4" s="344"/>
      <c r="N4" s="344"/>
      <c r="O4" s="345"/>
      <c r="Q4" s="53">
        <v>45951</v>
      </c>
      <c r="R4" s="352" t="s">
        <v>4</v>
      </c>
      <c r="S4" s="352"/>
      <c r="T4" s="352"/>
      <c r="U4" s="352"/>
      <c r="V4" s="353"/>
    </row>
    <row r="5" spans="1:22" ht="14.85" customHeight="1">
      <c r="A5" s="343"/>
      <c r="B5" s="344"/>
      <c r="C5" s="344"/>
      <c r="D5" s="344"/>
      <c r="E5" s="344"/>
      <c r="F5" s="344"/>
      <c r="G5" s="344"/>
      <c r="H5" s="344"/>
      <c r="I5" s="344"/>
      <c r="J5" s="344"/>
      <c r="K5" s="344"/>
      <c r="L5" s="344"/>
      <c r="M5" s="344"/>
      <c r="N5" s="344"/>
      <c r="O5" s="345"/>
      <c r="Q5" s="54">
        <v>46073</v>
      </c>
      <c r="R5" s="354" t="s">
        <v>5</v>
      </c>
      <c r="S5" s="354"/>
      <c r="T5" s="354"/>
      <c r="U5" s="354"/>
      <c r="V5" s="355"/>
    </row>
    <row r="6" spans="1:22" ht="14.85" customHeight="1">
      <c r="A6" s="343"/>
      <c r="B6" s="344"/>
      <c r="C6" s="344"/>
      <c r="D6" s="344"/>
      <c r="E6" s="344"/>
      <c r="F6" s="344"/>
      <c r="G6" s="344"/>
      <c r="H6" s="344"/>
      <c r="I6" s="344"/>
      <c r="J6" s="344"/>
      <c r="K6" s="344"/>
      <c r="L6" s="344"/>
      <c r="M6" s="344"/>
      <c r="N6" s="344"/>
      <c r="O6" s="345"/>
      <c r="Q6" s="54">
        <v>46078</v>
      </c>
      <c r="R6" s="320" t="s">
        <v>6</v>
      </c>
      <c r="S6" s="320"/>
      <c r="T6" s="320"/>
      <c r="U6" s="320"/>
      <c r="V6" s="321"/>
    </row>
    <row r="7" spans="1:22" ht="14.85" customHeight="1">
      <c r="A7" s="343"/>
      <c r="B7" s="344"/>
      <c r="C7" s="344"/>
      <c r="D7" s="344"/>
      <c r="E7" s="344"/>
      <c r="F7" s="344"/>
      <c r="G7" s="344"/>
      <c r="H7" s="344"/>
      <c r="I7" s="344"/>
      <c r="J7" s="344"/>
      <c r="K7" s="344"/>
      <c r="L7" s="344"/>
      <c r="M7" s="344"/>
      <c r="N7" s="344"/>
      <c r="O7" s="345"/>
      <c r="Q7" s="54"/>
      <c r="R7" s="320"/>
      <c r="S7" s="320"/>
      <c r="T7" s="320"/>
      <c r="U7" s="320"/>
      <c r="V7" s="321"/>
    </row>
    <row r="8" spans="1:22" ht="14.85" customHeight="1">
      <c r="A8" s="343"/>
      <c r="B8" s="344"/>
      <c r="C8" s="344"/>
      <c r="D8" s="344"/>
      <c r="E8" s="344"/>
      <c r="F8" s="344"/>
      <c r="G8" s="344"/>
      <c r="H8" s="344"/>
      <c r="I8" s="344"/>
      <c r="J8" s="344"/>
      <c r="K8" s="344"/>
      <c r="L8" s="344"/>
      <c r="M8" s="344"/>
      <c r="N8" s="344"/>
      <c r="O8" s="345"/>
      <c r="Q8" s="54"/>
      <c r="R8" s="320"/>
      <c r="S8" s="320"/>
      <c r="T8" s="320"/>
      <c r="U8" s="320"/>
      <c r="V8" s="321"/>
    </row>
    <row r="9" spans="1:22" ht="15" customHeight="1">
      <c r="A9" s="343"/>
      <c r="B9" s="344"/>
      <c r="C9" s="344"/>
      <c r="D9" s="344"/>
      <c r="E9" s="344"/>
      <c r="F9" s="344"/>
      <c r="G9" s="344"/>
      <c r="H9" s="344"/>
      <c r="I9" s="344"/>
      <c r="J9" s="344"/>
      <c r="K9" s="344"/>
      <c r="L9" s="344"/>
      <c r="M9" s="344"/>
      <c r="N9" s="344"/>
      <c r="O9" s="345"/>
      <c r="Q9" s="54"/>
      <c r="R9" s="320"/>
      <c r="S9" s="320"/>
      <c r="T9" s="320"/>
      <c r="U9" s="320"/>
      <c r="V9" s="321"/>
    </row>
    <row r="10" spans="1:22" ht="15" customHeight="1">
      <c r="A10" s="343"/>
      <c r="B10" s="344"/>
      <c r="C10" s="344"/>
      <c r="D10" s="344"/>
      <c r="E10" s="344"/>
      <c r="F10" s="344"/>
      <c r="G10" s="344"/>
      <c r="H10" s="344"/>
      <c r="I10" s="344"/>
      <c r="J10" s="344"/>
      <c r="K10" s="344"/>
      <c r="L10" s="344"/>
      <c r="M10" s="344"/>
      <c r="N10" s="344"/>
      <c r="O10" s="345"/>
      <c r="Q10" s="54"/>
      <c r="R10" s="320"/>
      <c r="S10" s="320"/>
      <c r="T10" s="320"/>
      <c r="U10" s="320"/>
      <c r="V10" s="321"/>
    </row>
    <row r="11" spans="1:22" ht="15" customHeight="1">
      <c r="A11" s="343"/>
      <c r="B11" s="344"/>
      <c r="C11" s="344"/>
      <c r="D11" s="344"/>
      <c r="E11" s="344"/>
      <c r="F11" s="344"/>
      <c r="G11" s="344"/>
      <c r="H11" s="344"/>
      <c r="I11" s="344"/>
      <c r="J11" s="344"/>
      <c r="K11" s="344"/>
      <c r="L11" s="344"/>
      <c r="M11" s="344"/>
      <c r="N11" s="344"/>
      <c r="O11" s="345"/>
      <c r="Q11" s="54"/>
      <c r="R11" s="320"/>
      <c r="S11" s="320"/>
      <c r="T11" s="320"/>
      <c r="U11" s="320"/>
      <c r="V11" s="321"/>
    </row>
    <row r="12" spans="1:22" ht="20.100000000000001" customHeight="1">
      <c r="A12" s="343"/>
      <c r="B12" s="344"/>
      <c r="C12" s="344"/>
      <c r="D12" s="344"/>
      <c r="E12" s="344"/>
      <c r="F12" s="344"/>
      <c r="G12" s="344"/>
      <c r="H12" s="344"/>
      <c r="I12" s="344"/>
      <c r="J12" s="344"/>
      <c r="K12" s="344"/>
      <c r="L12" s="344"/>
      <c r="M12" s="344"/>
      <c r="N12" s="344"/>
      <c r="O12" s="345"/>
      <c r="Q12" s="54"/>
      <c r="R12" s="320"/>
      <c r="S12" s="320"/>
      <c r="T12" s="320"/>
      <c r="U12" s="320"/>
      <c r="V12" s="321"/>
    </row>
    <row r="13" spans="1:22" ht="20.100000000000001" customHeight="1">
      <c r="A13" s="343"/>
      <c r="B13" s="344"/>
      <c r="C13" s="344"/>
      <c r="D13" s="344"/>
      <c r="E13" s="344"/>
      <c r="F13" s="344"/>
      <c r="G13" s="344"/>
      <c r="H13" s="344"/>
      <c r="I13" s="344"/>
      <c r="J13" s="344"/>
      <c r="K13" s="344"/>
      <c r="L13" s="344"/>
      <c r="M13" s="344"/>
      <c r="N13" s="344"/>
      <c r="O13" s="345"/>
      <c r="Q13" s="54"/>
      <c r="R13" s="320"/>
      <c r="S13" s="320"/>
      <c r="T13" s="320"/>
      <c r="U13" s="320"/>
      <c r="V13" s="321"/>
    </row>
    <row r="14" spans="1:22">
      <c r="A14" s="343"/>
      <c r="B14" s="344"/>
      <c r="C14" s="344"/>
      <c r="D14" s="344"/>
      <c r="E14" s="344"/>
      <c r="F14" s="344"/>
      <c r="G14" s="344"/>
      <c r="H14" s="344"/>
      <c r="I14" s="344"/>
      <c r="J14" s="344"/>
      <c r="K14" s="344"/>
      <c r="L14" s="344"/>
      <c r="M14" s="344"/>
      <c r="N14" s="344"/>
      <c r="O14" s="345"/>
      <c r="Q14" s="54"/>
      <c r="R14" s="322"/>
      <c r="S14" s="323"/>
      <c r="T14" s="323"/>
      <c r="U14" s="323"/>
      <c r="V14" s="324"/>
    </row>
    <row r="15" spans="1:22" ht="14.85" customHeight="1" thickBot="1">
      <c r="A15" s="343"/>
      <c r="B15" s="344"/>
      <c r="C15" s="344"/>
      <c r="D15" s="344"/>
      <c r="E15" s="344"/>
      <c r="F15" s="344"/>
      <c r="G15" s="344"/>
      <c r="H15" s="344"/>
      <c r="I15" s="344"/>
      <c r="J15" s="344"/>
      <c r="K15" s="344"/>
      <c r="L15" s="344"/>
      <c r="M15" s="344"/>
      <c r="N15" s="344"/>
      <c r="O15" s="345"/>
      <c r="Q15" s="55"/>
      <c r="R15" s="356"/>
      <c r="S15" s="357"/>
      <c r="T15" s="357"/>
      <c r="U15" s="357"/>
      <c r="V15" s="358"/>
    </row>
    <row r="16" spans="1:22" ht="15.6" customHeight="1" thickTop="1">
      <c r="A16" s="343"/>
      <c r="B16" s="344"/>
      <c r="C16" s="344"/>
      <c r="D16" s="344"/>
      <c r="E16" s="344"/>
      <c r="F16" s="344"/>
      <c r="G16" s="344"/>
      <c r="H16" s="344"/>
      <c r="I16" s="344"/>
      <c r="J16" s="344"/>
      <c r="K16" s="344"/>
      <c r="L16" s="344"/>
      <c r="M16" s="344"/>
      <c r="N16" s="344"/>
      <c r="O16" s="345"/>
    </row>
    <row r="17" spans="1:22" ht="14.85" customHeight="1">
      <c r="A17" s="343"/>
      <c r="B17" s="344"/>
      <c r="C17" s="344"/>
      <c r="D17" s="344"/>
      <c r="E17" s="344"/>
      <c r="F17" s="344"/>
      <c r="G17" s="344"/>
      <c r="H17" s="344"/>
      <c r="I17" s="344"/>
      <c r="J17" s="344"/>
      <c r="K17" s="344"/>
      <c r="L17" s="344"/>
      <c r="M17" s="344"/>
      <c r="N17" s="344"/>
      <c r="O17" s="345"/>
    </row>
    <row r="18" spans="1:22" ht="16.350000000000001" customHeight="1" thickBot="1">
      <c r="A18" s="325"/>
      <c r="B18" s="326"/>
      <c r="C18" s="326"/>
      <c r="D18" s="326"/>
      <c r="E18" s="326"/>
      <c r="F18" s="326"/>
      <c r="G18" s="326"/>
      <c r="H18" s="326"/>
      <c r="I18" s="326"/>
      <c r="J18" s="326"/>
      <c r="K18" s="326"/>
      <c r="L18" s="326"/>
      <c r="M18" s="326"/>
      <c r="N18" s="326"/>
      <c r="O18" s="327"/>
      <c r="R18" s="56"/>
      <c r="S18" s="56"/>
      <c r="T18" s="56"/>
      <c r="U18" s="56"/>
      <c r="V18" s="56"/>
    </row>
    <row r="19" spans="1:22" ht="16.350000000000001" customHeight="1" thickTop="1" thickBot="1">
      <c r="A19" s="328" t="s">
        <v>7</v>
      </c>
      <c r="B19" s="329"/>
      <c r="C19" s="329"/>
      <c r="D19" s="329"/>
      <c r="E19" s="329"/>
      <c r="F19" s="329"/>
      <c r="G19" s="329"/>
      <c r="H19" s="329"/>
      <c r="I19" s="329"/>
      <c r="J19" s="329"/>
      <c r="K19" s="329"/>
      <c r="L19" s="329"/>
      <c r="M19" s="329"/>
      <c r="N19" s="329"/>
      <c r="O19" s="330"/>
      <c r="Q19" s="373" t="s">
        <v>8</v>
      </c>
      <c r="R19" s="374"/>
      <c r="S19" s="374"/>
      <c r="T19" s="374"/>
      <c r="U19" s="374"/>
      <c r="V19" s="375"/>
    </row>
    <row r="20" spans="1:22" ht="18">
      <c r="A20" s="331"/>
      <c r="B20" s="332"/>
      <c r="C20" s="332"/>
      <c r="D20" s="332"/>
      <c r="E20" s="332"/>
      <c r="F20" s="332"/>
      <c r="G20" s="332"/>
      <c r="H20" s="332"/>
      <c r="I20" s="332"/>
      <c r="J20" s="332"/>
      <c r="K20" s="332"/>
      <c r="L20" s="332"/>
      <c r="M20" s="332"/>
      <c r="N20" s="332"/>
      <c r="O20" s="333"/>
      <c r="Q20" s="57" t="s">
        <v>9</v>
      </c>
      <c r="R20" s="58" t="s">
        <v>10</v>
      </c>
      <c r="S20" s="59"/>
      <c r="T20" s="376">
        <v>45931</v>
      </c>
      <c r="U20" s="376"/>
      <c r="V20" s="377"/>
    </row>
    <row r="21" spans="1:22" ht="17.25" customHeight="1">
      <c r="A21" s="331"/>
      <c r="B21" s="332"/>
      <c r="C21" s="332"/>
      <c r="D21" s="332"/>
      <c r="E21" s="332"/>
      <c r="F21" s="332"/>
      <c r="G21" s="332"/>
      <c r="H21" s="332"/>
      <c r="I21" s="332"/>
      <c r="J21" s="332"/>
      <c r="K21" s="332"/>
      <c r="L21" s="332"/>
      <c r="M21" s="332"/>
      <c r="N21" s="332"/>
      <c r="O21" s="333"/>
      <c r="Q21" s="378" t="s">
        <v>9</v>
      </c>
      <c r="R21" s="380" t="s">
        <v>11</v>
      </c>
      <c r="S21" s="380"/>
      <c r="T21" s="382" t="s">
        <v>12</v>
      </c>
      <c r="U21" s="382"/>
      <c r="V21" s="383"/>
    </row>
    <row r="22" spans="1:22" ht="15" thickBot="1">
      <c r="A22" s="331"/>
      <c r="B22" s="332"/>
      <c r="C22" s="332"/>
      <c r="D22" s="332"/>
      <c r="E22" s="332"/>
      <c r="F22" s="332"/>
      <c r="G22" s="332"/>
      <c r="H22" s="332"/>
      <c r="I22" s="332"/>
      <c r="J22" s="332"/>
      <c r="K22" s="332"/>
      <c r="L22" s="332"/>
      <c r="M22" s="332"/>
      <c r="N22" s="332"/>
      <c r="O22" s="333"/>
      <c r="Q22" s="379"/>
      <c r="R22" s="381"/>
      <c r="S22" s="381"/>
      <c r="T22" s="384"/>
      <c r="U22" s="384"/>
      <c r="V22" s="385"/>
    </row>
    <row r="23" spans="1:22" ht="14.45" customHeight="1">
      <c r="A23" s="331"/>
      <c r="B23" s="332"/>
      <c r="C23" s="332"/>
      <c r="D23" s="332"/>
      <c r="E23" s="332"/>
      <c r="F23" s="332"/>
      <c r="G23" s="332"/>
      <c r="H23" s="332"/>
      <c r="I23" s="332"/>
      <c r="J23" s="332"/>
      <c r="K23" s="332"/>
      <c r="L23" s="332"/>
      <c r="M23" s="332"/>
      <c r="N23" s="332"/>
      <c r="O23" s="333"/>
      <c r="Q23" s="372" t="s">
        <v>13</v>
      </c>
      <c r="R23" s="372"/>
      <c r="S23" s="372"/>
      <c r="T23" s="372"/>
      <c r="U23" s="372"/>
      <c r="V23" s="372"/>
    </row>
    <row r="24" spans="1:22" ht="14.45" customHeight="1">
      <c r="A24" s="331"/>
      <c r="B24" s="332"/>
      <c r="C24" s="332"/>
      <c r="D24" s="332"/>
      <c r="E24" s="332"/>
      <c r="F24" s="332"/>
      <c r="G24" s="332"/>
      <c r="H24" s="332"/>
      <c r="I24" s="332"/>
      <c r="J24" s="332"/>
      <c r="K24" s="332"/>
      <c r="L24" s="332"/>
      <c r="M24" s="332"/>
      <c r="N24" s="332"/>
      <c r="O24" s="333"/>
    </row>
    <row r="25" spans="1:22" ht="15" customHeight="1">
      <c r="A25" s="331"/>
      <c r="B25" s="332"/>
      <c r="C25" s="332"/>
      <c r="D25" s="332"/>
      <c r="E25" s="332"/>
      <c r="F25" s="332"/>
      <c r="G25" s="332"/>
      <c r="H25" s="332"/>
      <c r="I25" s="332"/>
      <c r="J25" s="332"/>
      <c r="K25" s="332"/>
      <c r="L25" s="332"/>
      <c r="M25" s="332"/>
      <c r="N25" s="332"/>
      <c r="O25" s="333"/>
      <c r="Q25" s="371"/>
      <c r="R25" s="371"/>
      <c r="S25" s="371"/>
      <c r="T25" s="371"/>
      <c r="U25" s="371"/>
      <c r="V25" s="371"/>
    </row>
    <row r="26" spans="1:22" ht="15.6">
      <c r="A26" s="331"/>
      <c r="B26" s="332"/>
      <c r="C26" s="332"/>
      <c r="D26" s="332"/>
      <c r="E26" s="332"/>
      <c r="F26" s="332"/>
      <c r="G26" s="332"/>
      <c r="H26" s="332"/>
      <c r="I26" s="332"/>
      <c r="J26" s="332"/>
      <c r="K26" s="332"/>
      <c r="L26" s="332"/>
      <c r="M26" s="332"/>
      <c r="N26" s="332"/>
      <c r="O26" s="333"/>
      <c r="Q26" s="371"/>
      <c r="R26" s="371"/>
      <c r="S26" s="371"/>
      <c r="T26" s="371"/>
      <c r="U26" s="371"/>
      <c r="V26" s="371"/>
    </row>
    <row r="27" spans="1:22" ht="14.45" customHeight="1">
      <c r="A27" s="331"/>
      <c r="B27" s="332"/>
      <c r="C27" s="332"/>
      <c r="D27" s="332"/>
      <c r="E27" s="332"/>
      <c r="F27" s="332"/>
      <c r="G27" s="332"/>
      <c r="H27" s="332"/>
      <c r="I27" s="332"/>
      <c r="J27" s="332"/>
      <c r="K27" s="332"/>
      <c r="L27" s="332"/>
      <c r="M27" s="332"/>
      <c r="N27" s="332"/>
      <c r="O27" s="333"/>
      <c r="Q27" s="371"/>
      <c r="R27" s="371"/>
      <c r="S27" s="371"/>
      <c r="T27" s="371"/>
      <c r="U27" s="371"/>
      <c r="V27" s="371"/>
    </row>
    <row r="28" spans="1:22" ht="19.5" customHeight="1">
      <c r="A28" s="331"/>
      <c r="B28" s="332"/>
      <c r="C28" s="332"/>
      <c r="D28" s="332"/>
      <c r="E28" s="332"/>
      <c r="F28" s="332"/>
      <c r="G28" s="332"/>
      <c r="H28" s="332"/>
      <c r="I28" s="332"/>
      <c r="J28" s="332"/>
      <c r="K28" s="332"/>
      <c r="L28" s="332"/>
      <c r="M28" s="332"/>
      <c r="N28" s="332"/>
      <c r="O28" s="333"/>
      <c r="Q28" s="371"/>
      <c r="R28" s="371"/>
      <c r="S28" s="371"/>
      <c r="T28" s="371"/>
      <c r="U28" s="371"/>
      <c r="V28" s="371"/>
    </row>
    <row r="29" spans="1:22" ht="21" customHeight="1" thickBot="1">
      <c r="A29" s="331"/>
      <c r="B29" s="332"/>
      <c r="C29" s="332"/>
      <c r="D29" s="332"/>
      <c r="E29" s="332"/>
      <c r="F29" s="332"/>
      <c r="G29" s="332"/>
      <c r="H29" s="332"/>
      <c r="I29" s="332"/>
      <c r="J29" s="332"/>
      <c r="K29" s="332"/>
      <c r="L29" s="332"/>
      <c r="M29" s="332"/>
      <c r="N29" s="332"/>
      <c r="O29" s="333"/>
      <c r="Q29" s="371"/>
      <c r="R29" s="371"/>
      <c r="S29" s="371"/>
      <c r="T29" s="371"/>
      <c r="U29" s="371"/>
      <c r="V29" s="371"/>
    </row>
    <row r="30" spans="1:22" ht="21" customHeight="1" thickBot="1">
      <c r="A30" s="331"/>
      <c r="B30" s="332"/>
      <c r="C30" s="332"/>
      <c r="D30" s="332"/>
      <c r="E30" s="332"/>
      <c r="F30" s="332"/>
      <c r="G30" s="332"/>
      <c r="H30" s="332"/>
      <c r="I30" s="332"/>
      <c r="J30" s="332"/>
      <c r="K30" s="332"/>
      <c r="L30" s="332"/>
      <c r="M30" s="332"/>
      <c r="N30" s="332"/>
      <c r="O30" s="333"/>
      <c r="Q30" s="337" t="s">
        <v>14</v>
      </c>
      <c r="R30" s="338"/>
      <c r="S30" s="338"/>
      <c r="T30" s="338"/>
      <c r="U30" s="338"/>
      <c r="V30" s="339"/>
    </row>
    <row r="31" spans="1:22" ht="21" customHeight="1">
      <c r="A31" s="331"/>
      <c r="B31" s="332"/>
      <c r="C31" s="332"/>
      <c r="D31" s="332"/>
      <c r="E31" s="332"/>
      <c r="F31" s="332"/>
      <c r="G31" s="332"/>
      <c r="H31" s="332"/>
      <c r="I31" s="332"/>
      <c r="J31" s="332"/>
      <c r="K31" s="332"/>
      <c r="L31" s="332"/>
      <c r="M31" s="332"/>
      <c r="N31" s="332"/>
      <c r="O31" s="333"/>
      <c r="Q31" s="359" t="s">
        <v>15</v>
      </c>
      <c r="R31" s="360"/>
      <c r="S31" s="361"/>
      <c r="T31" s="365">
        <v>46073</v>
      </c>
      <c r="U31" s="366"/>
      <c r="V31" s="367"/>
    </row>
    <row r="32" spans="1:22" ht="21" customHeight="1">
      <c r="A32" s="331"/>
      <c r="B32" s="332"/>
      <c r="C32" s="332"/>
      <c r="D32" s="332"/>
      <c r="E32" s="332"/>
      <c r="F32" s="332"/>
      <c r="G32" s="332"/>
      <c r="H32" s="332"/>
      <c r="I32" s="332"/>
      <c r="J32" s="332"/>
      <c r="K32" s="332"/>
      <c r="L32" s="332"/>
      <c r="M32" s="332"/>
      <c r="N32" s="332"/>
      <c r="O32" s="333"/>
      <c r="Q32" s="359"/>
      <c r="R32" s="360"/>
      <c r="S32" s="361"/>
      <c r="T32" s="365"/>
      <c r="U32" s="366"/>
      <c r="V32" s="367"/>
    </row>
    <row r="33" spans="1:22" ht="14.45" customHeight="1" thickBot="1">
      <c r="A33" s="334"/>
      <c r="B33" s="335"/>
      <c r="C33" s="335"/>
      <c r="D33" s="335"/>
      <c r="E33" s="335"/>
      <c r="F33" s="335"/>
      <c r="G33" s="335"/>
      <c r="H33" s="335"/>
      <c r="I33" s="335"/>
      <c r="J33" s="335"/>
      <c r="K33" s="335"/>
      <c r="L33" s="335"/>
      <c r="M33" s="335"/>
      <c r="N33" s="335"/>
      <c r="O33" s="336"/>
      <c r="Q33" s="362"/>
      <c r="R33" s="363"/>
      <c r="S33" s="364"/>
      <c r="T33" s="368"/>
      <c r="U33" s="369"/>
      <c r="V33" s="370"/>
    </row>
    <row r="34" spans="1:22" ht="15" thickTop="1"/>
    <row r="35" spans="1:22" ht="15.6" customHeight="1">
      <c r="A35" s="60" t="s">
        <v>16</v>
      </c>
      <c r="G35" s="49" t="s">
        <v>17</v>
      </c>
    </row>
    <row r="36" spans="1:22" ht="18">
      <c r="A36" s="60" t="s">
        <v>18</v>
      </c>
      <c r="G36" s="49" t="s">
        <v>17</v>
      </c>
    </row>
    <row r="37" spans="1:22" ht="15.6">
      <c r="A37" s="60" t="s">
        <v>19</v>
      </c>
      <c r="G37" s="50" t="s">
        <v>20</v>
      </c>
    </row>
    <row r="40" spans="1:22" ht="15.6">
      <c r="A40" s="319" t="s">
        <v>21</v>
      </c>
      <c r="B40" s="319"/>
      <c r="C40" s="319"/>
      <c r="D40" s="319"/>
      <c r="E40" s="319"/>
      <c r="F40" s="319"/>
      <c r="G40" s="319"/>
      <c r="H40" s="319"/>
      <c r="I40" s="319"/>
      <c r="J40" s="319"/>
      <c r="K40" s="319"/>
      <c r="L40" s="319"/>
      <c r="M40" s="319"/>
      <c r="N40" s="319"/>
      <c r="O40" s="319"/>
    </row>
  </sheetData>
  <sheetProtection algorithmName="SHA-512" hashValue="wbk/WwsLVBcAaPCcwsEIkWI4hoc1B4qXUb7zKmxH8GnL255vTKXiPniZU2hM7IsPO/tdlF1Bk5ouiNbt6w7HlA==" saltValue="uzAjdf/rIvdMryqyt6PSdQ==" spinCount="100000" sheet="1" objects="1" scenarios="1"/>
  <mergeCells count="32">
    <mergeCell ref="R13:V13"/>
    <mergeCell ref="R10:V10"/>
    <mergeCell ref="R11:V11"/>
    <mergeCell ref="Q31:S33"/>
    <mergeCell ref="T31:V33"/>
    <mergeCell ref="Q25:V25"/>
    <mergeCell ref="Q26:V26"/>
    <mergeCell ref="Q27:V27"/>
    <mergeCell ref="Q28:V28"/>
    <mergeCell ref="Q29:V29"/>
    <mergeCell ref="Q23:V23"/>
    <mergeCell ref="Q19:V19"/>
    <mergeCell ref="T20:V20"/>
    <mergeCell ref="Q21:Q22"/>
    <mergeCell ref="R21:S22"/>
    <mergeCell ref="T21:V22"/>
    <mergeCell ref="A40:O40"/>
    <mergeCell ref="R12:V12"/>
    <mergeCell ref="R14:V14"/>
    <mergeCell ref="A18:O18"/>
    <mergeCell ref="A19:O33"/>
    <mergeCell ref="Q30:V30"/>
    <mergeCell ref="A2:O17"/>
    <mergeCell ref="Q2:V2"/>
    <mergeCell ref="R3:V3"/>
    <mergeCell ref="R4:V4"/>
    <mergeCell ref="R5:V5"/>
    <mergeCell ref="R6:V6"/>
    <mergeCell ref="R7:V7"/>
    <mergeCell ref="R8:V8"/>
    <mergeCell ref="R9:V9"/>
    <mergeCell ref="R15:V15"/>
  </mergeCells>
  <hyperlinks>
    <hyperlink ref="G35" r:id="rId1" xr:uid="{DFEB04D7-4E74-4CE7-AB72-C9235060FC2C}"/>
    <hyperlink ref="G37" r:id="rId2" xr:uid="{DAC11941-F3A5-4E9E-99CD-6F113AB1E90F}"/>
    <hyperlink ref="G36" r:id="rId3" xr:uid="{C0D58EEB-E26D-4452-923E-638198301311}"/>
    <hyperlink ref="Q23:V23" r:id="rId4" display="(*) CAS: CyFun® Conformity Assessment Scheme" xr:uid="{B88DD5A3-894D-4BEC-8C89-2F2906004035}"/>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D6"/>
  <sheetViews>
    <sheetView workbookViewId="0">
      <selection activeCell="H12" sqref="H12"/>
    </sheetView>
  </sheetViews>
  <sheetFormatPr defaultColWidth="8.85546875" defaultRowHeight="14.45"/>
  <sheetData>
    <row r="2" spans="2:4">
      <c r="B2" s="5">
        <v>1</v>
      </c>
      <c r="D2" t="s">
        <v>78</v>
      </c>
    </row>
    <row r="3" spans="2:4">
      <c r="B3" s="5">
        <v>2</v>
      </c>
      <c r="D3" t="s">
        <v>72</v>
      </c>
    </row>
    <row r="4" spans="2:4">
      <c r="B4" s="5">
        <v>3</v>
      </c>
      <c r="D4" t="s">
        <v>75</v>
      </c>
    </row>
    <row r="5" spans="2:4">
      <c r="B5" s="5">
        <v>4</v>
      </c>
    </row>
    <row r="6" spans="2:4">
      <c r="B6" s="5">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B9" sqref="B9"/>
    </sheetView>
  </sheetViews>
  <sheetFormatPr defaultColWidth="10.7109375" defaultRowHeight="14.45"/>
  <cols>
    <col min="1" max="1" width="26" customWidth="1"/>
    <col min="2" max="2" width="105" customWidth="1"/>
  </cols>
  <sheetData>
    <row r="1" spans="1:2" ht="15.6" thickTop="1" thickBot="1">
      <c r="A1" s="9" t="s">
        <v>505</v>
      </c>
      <c r="B1" s="10" t="s">
        <v>506</v>
      </c>
    </row>
    <row r="2" spans="1:2" ht="15" thickTop="1">
      <c r="A2" s="11" t="s">
        <v>507</v>
      </c>
      <c r="B2" s="12" t="s">
        <v>508</v>
      </c>
    </row>
    <row r="3" spans="1:2">
      <c r="A3" s="2" t="s">
        <v>509</v>
      </c>
      <c r="B3" s="3" t="s">
        <v>510</v>
      </c>
    </row>
    <row r="4" spans="1:2">
      <c r="A4" s="2" t="s">
        <v>511</v>
      </c>
      <c r="B4" s="3" t="s">
        <v>512</v>
      </c>
    </row>
    <row r="5" spans="1:2">
      <c r="A5" s="2" t="s">
        <v>513</v>
      </c>
      <c r="B5" s="3" t="s">
        <v>514</v>
      </c>
    </row>
    <row r="6" spans="1:2" ht="15" thickBot="1">
      <c r="A6" s="4" t="s">
        <v>515</v>
      </c>
      <c r="B6" s="13" t="s">
        <v>516</v>
      </c>
    </row>
    <row r="7" spans="1:2" ht="15" thickTop="1"/>
    <row r="9" spans="1:2">
      <c r="A9" s="34"/>
      <c r="B9" s="35"/>
    </row>
  </sheetData>
  <sheetProtection algorithmName="SHA-512" hashValue="DKs/1whSFi4z/OqZFeWDLFj4k3KBgMA9dVhppVmNVllubNBj8GqQduo/ZqXhXaholpQuwwVGgEJQu3UpryaRaQ==" saltValue="fTswkS4qcBkOcTDLaTyrOw=="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G12"/>
  <sheetViews>
    <sheetView showGridLines="0" workbookViewId="0">
      <selection activeCell="C21" sqref="C21"/>
    </sheetView>
  </sheetViews>
  <sheetFormatPr defaultColWidth="10.7109375" defaultRowHeight="14.45"/>
  <cols>
    <col min="1" max="1" width="23.42578125" bestFit="1" customWidth="1"/>
    <col min="2" max="2" width="24" customWidth="1"/>
    <col min="3" max="4" width="55.7109375" style="1" customWidth="1"/>
    <col min="5" max="5" width="2.7109375" customWidth="1"/>
    <col min="6" max="6" width="47.140625" customWidth="1"/>
    <col min="7" max="7" width="15.28515625" customWidth="1"/>
  </cols>
  <sheetData>
    <row r="1" spans="1:7" ht="31.9" thickTop="1">
      <c r="A1" s="14" t="s">
        <v>22</v>
      </c>
      <c r="B1" s="15" t="s">
        <v>23</v>
      </c>
      <c r="C1" s="16" t="s">
        <v>24</v>
      </c>
      <c r="D1" s="17" t="s">
        <v>25</v>
      </c>
      <c r="F1" s="386" t="s">
        <v>26</v>
      </c>
      <c r="G1" s="387"/>
    </row>
    <row r="2" spans="1:7" ht="31.9" thickBot="1">
      <c r="A2" s="37" t="s">
        <v>27</v>
      </c>
      <c r="B2" s="6">
        <v>1</v>
      </c>
      <c r="C2" s="38" t="s">
        <v>28</v>
      </c>
      <c r="D2" s="39" t="s">
        <v>29</v>
      </c>
      <c r="F2" s="28" t="s">
        <v>30</v>
      </c>
      <c r="G2" s="29" t="s">
        <v>31</v>
      </c>
    </row>
    <row r="3" spans="1:7" ht="32.450000000000003" thickTop="1" thickBot="1">
      <c r="A3" s="40" t="s">
        <v>32</v>
      </c>
      <c r="B3" s="7">
        <v>2</v>
      </c>
      <c r="C3" s="41" t="s">
        <v>33</v>
      </c>
      <c r="D3" s="42" t="s">
        <v>34</v>
      </c>
      <c r="F3" s="30" t="s">
        <v>35</v>
      </c>
      <c r="G3" s="31" t="s">
        <v>31</v>
      </c>
    </row>
    <row r="4" spans="1:7" ht="47.45" thickBot="1">
      <c r="A4" s="37" t="s">
        <v>36</v>
      </c>
      <c r="B4" s="6">
        <v>3</v>
      </c>
      <c r="C4" s="38" t="s">
        <v>37</v>
      </c>
      <c r="D4" s="39" t="s">
        <v>38</v>
      </c>
      <c r="F4" s="32" t="s">
        <v>39</v>
      </c>
      <c r="G4" s="33" t="s">
        <v>40</v>
      </c>
    </row>
    <row r="5" spans="1:7" ht="78.599999999999994" thickTop="1">
      <c r="A5" s="40" t="s">
        <v>41</v>
      </c>
      <c r="B5" s="7">
        <v>4</v>
      </c>
      <c r="C5" s="41" t="s">
        <v>42</v>
      </c>
      <c r="D5" s="42" t="s">
        <v>43</v>
      </c>
    </row>
    <row r="6" spans="1:7" ht="94.15" thickBot="1">
      <c r="A6" s="43" t="s">
        <v>44</v>
      </c>
      <c r="B6" s="8">
        <v>5</v>
      </c>
      <c r="C6" s="44" t="s">
        <v>45</v>
      </c>
      <c r="D6" s="45" t="s">
        <v>46</v>
      </c>
    </row>
    <row r="8" spans="1:7">
      <c r="A8" s="388" t="s">
        <v>47</v>
      </c>
      <c r="B8" s="389"/>
      <c r="C8" s="389"/>
      <c r="D8" s="390"/>
    </row>
    <row r="9" spans="1:7">
      <c r="A9" s="26" t="s">
        <v>48</v>
      </c>
      <c r="B9" s="19" t="s">
        <v>49</v>
      </c>
      <c r="C9" s="20"/>
      <c r="D9" s="21"/>
    </row>
    <row r="10" spans="1:7">
      <c r="A10" s="27" t="s">
        <v>50</v>
      </c>
      <c r="B10" s="22" t="s">
        <v>51</v>
      </c>
      <c r="C10" s="23"/>
      <c r="D10" s="24"/>
    </row>
    <row r="12" spans="1:7">
      <c r="A12" s="46" t="s">
        <v>52</v>
      </c>
    </row>
  </sheetData>
  <sheetProtection algorithmName="SHA-512" hashValue="kBhrKP5pVRkrTAvTVBuzgrKjWX8GauDvSB4n4GZ5GVOfoTEC4ONQ/tas7ZUUMLzdnBKMWPzIIRL4duZ3/cHHdg==" saltValue="HzqH0hEx69Hk7hCdiiJExg==" spinCount="100000" sheet="1" objects="1" scenarios="1"/>
  <mergeCells count="2">
    <mergeCell ref="F1:G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N42"/>
  <sheetViews>
    <sheetView showGridLines="0" topLeftCell="C1" zoomScaleNormal="100" workbookViewId="0">
      <pane ySplit="2" topLeftCell="A31" activePane="bottomLeft" state="frozen"/>
      <selection pane="bottomLeft" activeCell="H33" sqref="H33"/>
      <selection activeCell="M5" sqref="M5"/>
    </sheetView>
  </sheetViews>
  <sheetFormatPr defaultColWidth="8.85546875" defaultRowHeight="14.45"/>
  <cols>
    <col min="1" max="1" width="30.28515625" customWidth="1"/>
    <col min="2" max="2" width="22.85546875" customWidth="1"/>
    <col min="3" max="3" width="17.42578125" customWidth="1"/>
    <col min="4" max="4" width="37.5703125" customWidth="1"/>
    <col min="5" max="5" width="17.42578125" customWidth="1"/>
    <col min="6" max="6" width="50.28515625" customWidth="1"/>
    <col min="7" max="7" width="13.28515625" customWidth="1"/>
    <col min="8" max="8" width="13.42578125" customWidth="1"/>
    <col min="9" max="12" width="15.7109375" style="51" customWidth="1"/>
    <col min="13" max="14" width="60.7109375" customWidth="1"/>
  </cols>
  <sheetData>
    <row r="1" spans="1:14" ht="24.75" customHeight="1" thickBot="1">
      <c r="A1" s="419" t="s">
        <v>53</v>
      </c>
      <c r="B1" s="420"/>
      <c r="C1" s="61">
        <f>Introduction!Q6</f>
        <v>46078</v>
      </c>
      <c r="D1" s="426" t="s">
        <v>54</v>
      </c>
      <c r="E1" s="427"/>
      <c r="F1" s="61">
        <f>Introduction!T31</f>
        <v>46073</v>
      </c>
      <c r="G1" s="421" t="s">
        <v>55</v>
      </c>
      <c r="H1" s="422"/>
      <c r="I1" s="422"/>
      <c r="J1" s="422"/>
      <c r="K1" s="422"/>
      <c r="L1" s="422"/>
      <c r="M1" s="422"/>
      <c r="N1" s="423"/>
    </row>
    <row r="2" spans="1:14" ht="48.6" customHeight="1">
      <c r="A2" s="62" t="s">
        <v>56</v>
      </c>
      <c r="B2" s="63" t="s">
        <v>57</v>
      </c>
      <c r="C2" s="63" t="s">
        <v>58</v>
      </c>
      <c r="D2" s="63" t="s">
        <v>59</v>
      </c>
      <c r="E2" s="63" t="s">
        <v>60</v>
      </c>
      <c r="F2" s="63" t="s">
        <v>61</v>
      </c>
      <c r="G2" s="64" t="s">
        <v>62</v>
      </c>
      <c r="H2" s="64" t="s">
        <v>63</v>
      </c>
      <c r="I2" s="64" t="s">
        <v>64</v>
      </c>
      <c r="J2" s="64" t="s">
        <v>65</v>
      </c>
      <c r="K2" s="64" t="s">
        <v>66</v>
      </c>
      <c r="L2" s="64" t="s">
        <v>67</v>
      </c>
      <c r="M2" s="65" t="s">
        <v>68</v>
      </c>
      <c r="N2" s="65" t="s">
        <v>69</v>
      </c>
    </row>
    <row r="3" spans="1:14" ht="80.25" customHeight="1">
      <c r="A3" s="402" t="s">
        <v>70</v>
      </c>
      <c r="B3" s="66"/>
      <c r="C3" s="67"/>
      <c r="D3" s="68" t="s">
        <v>71</v>
      </c>
      <c r="E3" s="69" t="s">
        <v>72</v>
      </c>
      <c r="F3" s="70" t="s">
        <v>73</v>
      </c>
      <c r="G3" s="18">
        <v>1</v>
      </c>
      <c r="H3" s="18">
        <v>1</v>
      </c>
      <c r="I3" s="72">
        <f>IF(OR($G3="N/A",$H3="N/A"),3,$G3)</f>
        <v>1</v>
      </c>
      <c r="J3" s="72">
        <f>IF(OR($G3="N/A",$H3="N/A"),3,$H3)</f>
        <v>1</v>
      </c>
      <c r="K3" s="394">
        <f>AVERAGE(I3,I4,I5,I7,I11)</f>
        <v>1</v>
      </c>
      <c r="L3" s="394">
        <f>AVERAGE(J3,J4,J5,J7,J11)</f>
        <v>1</v>
      </c>
      <c r="M3" s="25"/>
      <c r="N3" s="25"/>
    </row>
    <row r="4" spans="1:14" ht="80.25" customHeight="1">
      <c r="A4" s="408"/>
      <c r="B4" s="73"/>
      <c r="C4" s="74"/>
      <c r="D4" s="68" t="s">
        <v>74</v>
      </c>
      <c r="E4" s="69" t="s">
        <v>75</v>
      </c>
      <c r="F4" s="75" t="s">
        <v>76</v>
      </c>
      <c r="G4" s="18">
        <v>1</v>
      </c>
      <c r="H4" s="18">
        <v>1</v>
      </c>
      <c r="I4" s="72">
        <f>IF(OR($G4="N/A",$H4="N/A"),3,$G4)</f>
        <v>1</v>
      </c>
      <c r="J4" s="72">
        <f>IF(OR($G4="N/A",$H4="N/A"),3,$H4)</f>
        <v>1</v>
      </c>
      <c r="K4" s="395"/>
      <c r="L4" s="395"/>
      <c r="M4" s="25"/>
      <c r="N4" s="25"/>
    </row>
    <row r="5" spans="1:14" ht="80.25" customHeight="1">
      <c r="A5" s="408"/>
      <c r="B5" s="66"/>
      <c r="C5" s="74"/>
      <c r="D5" s="418" t="s">
        <v>77</v>
      </c>
      <c r="E5" s="69" t="s">
        <v>78</v>
      </c>
      <c r="F5" s="76" t="s">
        <v>79</v>
      </c>
      <c r="G5" s="18">
        <v>1</v>
      </c>
      <c r="H5" s="18">
        <v>1</v>
      </c>
      <c r="I5" s="407">
        <f>AVERAGE(IF(OR($G5="N/A",$H5="N/A"),3,$G5),IF(OR($G6="N/A",$H6="N/A"),3,$G6))</f>
        <v>1</v>
      </c>
      <c r="J5" s="407">
        <f>AVERAGE(IF(OR($G5="N/A",$H5="N/A"),3,$H5),IF(OR($G6="N/A",$H6="N/A"),3,$H6))</f>
        <v>1</v>
      </c>
      <c r="K5" s="395"/>
      <c r="L5" s="395"/>
      <c r="M5" s="25"/>
      <c r="N5" s="25"/>
    </row>
    <row r="6" spans="1:14" ht="80.25" customHeight="1">
      <c r="A6" s="408"/>
      <c r="B6" s="66"/>
      <c r="C6" s="77"/>
      <c r="D6" s="418"/>
      <c r="E6" s="69" t="s">
        <v>72</v>
      </c>
      <c r="F6" s="78" t="s">
        <v>80</v>
      </c>
      <c r="G6" s="18">
        <v>1</v>
      </c>
      <c r="H6" s="18">
        <v>1</v>
      </c>
      <c r="I6" s="407"/>
      <c r="J6" s="407"/>
      <c r="K6" s="395"/>
      <c r="L6" s="395"/>
      <c r="M6" s="25"/>
      <c r="N6" s="25"/>
    </row>
    <row r="7" spans="1:14" ht="80.25" customHeight="1">
      <c r="A7" s="410"/>
      <c r="B7" s="79"/>
      <c r="C7" s="80"/>
      <c r="D7" s="415" t="s">
        <v>81</v>
      </c>
      <c r="E7" s="69" t="s">
        <v>72</v>
      </c>
      <c r="F7" s="82" t="s">
        <v>82</v>
      </c>
      <c r="G7" s="18">
        <v>1</v>
      </c>
      <c r="H7" s="18">
        <v>1</v>
      </c>
      <c r="I7" s="391">
        <f>AVERAGE(IF(OR($G7="N/A",$H7="N/A"),3,$G7),IF(OR($G8="N/A",$H8="N/A"),3,$G8),IF(OR($G9="N/A",$H9="N/A"),3,$G9),IF(OR($G10="N/A",$H10="N/A"),3,$G10))</f>
        <v>1</v>
      </c>
      <c r="J7" s="391">
        <f>AVERAGE(IF(OR($G7="N/A",$H7="N/A"),3,$H7),IF(OR($G8="N/A",$H8="N/A"),3,$H8),IF(OR($G9="N/A",$H9="N/A"),3,$H9),IF(OR($G10="N/A",$H10="N/A"),3,$H10))</f>
        <v>1</v>
      </c>
      <c r="K7" s="395"/>
      <c r="L7" s="395"/>
      <c r="M7" s="424"/>
      <c r="N7" s="424"/>
    </row>
    <row r="8" spans="1:14" ht="82.35" customHeight="1">
      <c r="A8" s="410"/>
      <c r="B8" s="83"/>
      <c r="C8" s="80"/>
      <c r="D8" s="417"/>
      <c r="E8" s="69" t="s">
        <v>72</v>
      </c>
      <c r="F8" s="84" t="s">
        <v>83</v>
      </c>
      <c r="G8" s="18">
        <v>1</v>
      </c>
      <c r="H8" s="18">
        <v>1</v>
      </c>
      <c r="I8" s="392"/>
      <c r="J8" s="392"/>
      <c r="K8" s="395"/>
      <c r="L8" s="395"/>
      <c r="M8" s="425"/>
      <c r="N8" s="425"/>
    </row>
    <row r="9" spans="1:14" ht="82.35" customHeight="1">
      <c r="A9" s="410"/>
      <c r="B9" s="77"/>
      <c r="C9" s="80"/>
      <c r="D9" s="417"/>
      <c r="E9" s="69" t="s">
        <v>75</v>
      </c>
      <c r="F9" s="85" t="s">
        <v>84</v>
      </c>
      <c r="G9" s="18">
        <v>1</v>
      </c>
      <c r="H9" s="18">
        <v>1</v>
      </c>
      <c r="I9" s="392"/>
      <c r="J9" s="392"/>
      <c r="K9" s="395"/>
      <c r="L9" s="395"/>
      <c r="M9" s="48"/>
      <c r="N9" s="48"/>
    </row>
    <row r="10" spans="1:14" ht="82.35" customHeight="1">
      <c r="A10" s="410"/>
      <c r="B10" s="79"/>
      <c r="C10" s="80"/>
      <c r="D10" s="416"/>
      <c r="E10" s="69" t="s">
        <v>75</v>
      </c>
      <c r="F10" s="86" t="s">
        <v>85</v>
      </c>
      <c r="G10" s="18">
        <v>1</v>
      </c>
      <c r="H10" s="18">
        <v>1</v>
      </c>
      <c r="I10" s="393"/>
      <c r="J10" s="393"/>
      <c r="K10" s="395"/>
      <c r="L10" s="395"/>
      <c r="M10" s="48"/>
      <c r="N10" s="48"/>
    </row>
    <row r="11" spans="1:14" ht="81" customHeight="1">
      <c r="A11" s="411"/>
      <c r="B11" s="88"/>
      <c r="C11" s="89"/>
      <c r="D11" s="68" t="s">
        <v>86</v>
      </c>
      <c r="E11" s="69" t="s">
        <v>72</v>
      </c>
      <c r="F11" s="90" t="s">
        <v>87</v>
      </c>
      <c r="G11" s="18">
        <v>1</v>
      </c>
      <c r="H11" s="18">
        <v>1</v>
      </c>
      <c r="I11" s="72">
        <f>IF(OR($G11="N/A",$H11="N/A"),3,$G11)</f>
        <v>1</v>
      </c>
      <c r="J11" s="72">
        <f>IF(OR($G11="N/A",$H11="N/A"),3,$H11)</f>
        <v>1</v>
      </c>
      <c r="K11" s="396"/>
      <c r="L11" s="396"/>
      <c r="M11" s="25"/>
      <c r="N11" s="25"/>
    </row>
    <row r="12" spans="1:14" ht="81" customHeight="1">
      <c r="A12" s="412" t="s">
        <v>88</v>
      </c>
      <c r="B12" s="91" t="s">
        <v>89</v>
      </c>
      <c r="C12" s="92"/>
      <c r="D12" s="68" t="s">
        <v>90</v>
      </c>
      <c r="E12" s="69" t="s">
        <v>72</v>
      </c>
      <c r="F12" s="93" t="s">
        <v>91</v>
      </c>
      <c r="G12" s="18">
        <v>1</v>
      </c>
      <c r="H12" s="18">
        <v>1</v>
      </c>
      <c r="I12" s="72">
        <f t="shared" ref="I12:J13" si="0">G12</f>
        <v>1</v>
      </c>
      <c r="J12" s="72">
        <f t="shared" si="0"/>
        <v>1</v>
      </c>
      <c r="K12" s="397">
        <f>AVERAGE(I12:I17)</f>
        <v>1</v>
      </c>
      <c r="L12" s="397">
        <f>AVERAGE(J12:J17)</f>
        <v>1</v>
      </c>
      <c r="M12" s="25"/>
      <c r="N12" s="25"/>
    </row>
    <row r="13" spans="1:14" ht="81" customHeight="1">
      <c r="A13" s="413"/>
      <c r="B13" s="94" t="s">
        <v>89</v>
      </c>
      <c r="C13" s="80"/>
      <c r="D13" s="68" t="s">
        <v>92</v>
      </c>
      <c r="E13" s="69" t="s">
        <v>72</v>
      </c>
      <c r="F13" s="95" t="s">
        <v>93</v>
      </c>
      <c r="G13" s="18">
        <v>1</v>
      </c>
      <c r="H13" s="18">
        <v>1</v>
      </c>
      <c r="I13" s="72">
        <f t="shared" si="0"/>
        <v>1</v>
      </c>
      <c r="J13" s="72">
        <f t="shared" si="0"/>
        <v>1</v>
      </c>
      <c r="K13" s="398"/>
      <c r="L13" s="398"/>
      <c r="M13" s="25"/>
      <c r="N13" s="25"/>
    </row>
    <row r="14" spans="1:14" ht="81" customHeight="1">
      <c r="A14" s="413"/>
      <c r="B14" s="96"/>
      <c r="C14" s="74"/>
      <c r="D14" s="415" t="s">
        <v>94</v>
      </c>
      <c r="E14" s="69" t="s">
        <v>78</v>
      </c>
      <c r="F14" s="97" t="s">
        <v>95</v>
      </c>
      <c r="G14" s="18">
        <v>1</v>
      </c>
      <c r="H14" s="18">
        <v>1</v>
      </c>
      <c r="I14" s="407">
        <f>AVERAGE(IF(OR($G14="N/A",$H14="N/A"),3,$G14),IF(OR($G15="N/A",$H15="N/A"),3,$G15))</f>
        <v>1</v>
      </c>
      <c r="J14" s="407">
        <f>AVERAGE(IF(OR($G14="N/A",$H14="N/A"),3,$H14),IF(OR($G15="N/A",$H15="N/A"),3,$H15))</f>
        <v>1</v>
      </c>
      <c r="K14" s="398"/>
      <c r="L14" s="398"/>
      <c r="M14" s="25"/>
      <c r="N14" s="25"/>
    </row>
    <row r="15" spans="1:14" ht="81" customHeight="1">
      <c r="A15" s="413"/>
      <c r="B15" s="91" t="s">
        <v>89</v>
      </c>
      <c r="C15" s="74"/>
      <c r="D15" s="416"/>
      <c r="E15" s="69" t="s">
        <v>72</v>
      </c>
      <c r="F15" s="98" t="s">
        <v>96</v>
      </c>
      <c r="G15" s="18">
        <v>1</v>
      </c>
      <c r="H15" s="18">
        <v>1</v>
      </c>
      <c r="I15" s="407"/>
      <c r="J15" s="407"/>
      <c r="K15" s="398"/>
      <c r="L15" s="398"/>
      <c r="M15" s="25"/>
      <c r="N15" s="25"/>
    </row>
    <row r="16" spans="1:14" ht="81" customHeight="1">
      <c r="A16" s="413"/>
      <c r="B16" s="99"/>
      <c r="C16" s="80"/>
      <c r="D16" s="100" t="s">
        <v>97</v>
      </c>
      <c r="E16" s="69" t="s">
        <v>72</v>
      </c>
      <c r="F16" s="70" t="s">
        <v>98</v>
      </c>
      <c r="G16" s="18">
        <v>1</v>
      </c>
      <c r="H16" s="18">
        <v>1</v>
      </c>
      <c r="I16" s="72">
        <f>IF(OR($G16="N/A",$H16="N/A"),3,$G16)</f>
        <v>1</v>
      </c>
      <c r="J16" s="72">
        <f>IF(OR($G16="N/A",$H16="N/A"),3,$H16)</f>
        <v>1</v>
      </c>
      <c r="K16" s="398"/>
      <c r="L16" s="398"/>
      <c r="M16" s="25"/>
      <c r="N16" s="25"/>
    </row>
    <row r="17" spans="1:14" ht="81" customHeight="1">
      <c r="A17" s="414"/>
      <c r="B17" s="96"/>
      <c r="C17" s="101"/>
      <c r="D17" s="102" t="s">
        <v>99</v>
      </c>
      <c r="E17" s="69" t="s">
        <v>72</v>
      </c>
      <c r="F17" s="103" t="s">
        <v>100</v>
      </c>
      <c r="G17" s="18">
        <v>1</v>
      </c>
      <c r="H17" s="18">
        <v>1</v>
      </c>
      <c r="I17" s="72">
        <f t="shared" ref="I17:I18" si="1">IF(OR($G17="N/A",$H17="N/A"),3,$G17)</f>
        <v>1</v>
      </c>
      <c r="J17" s="72">
        <f t="shared" ref="J17:J18" si="2">IF(OR($G17="N/A",$H17="N/A"),3,$H17)</f>
        <v>1</v>
      </c>
      <c r="K17" s="399"/>
      <c r="L17" s="399"/>
      <c r="M17" s="25"/>
      <c r="N17" s="25"/>
    </row>
    <row r="18" spans="1:14" ht="81" customHeight="1">
      <c r="A18" s="402" t="s">
        <v>101</v>
      </c>
      <c r="B18" s="104"/>
      <c r="C18" s="105"/>
      <c r="D18" s="68" t="s">
        <v>102</v>
      </c>
      <c r="E18" s="69" t="s">
        <v>75</v>
      </c>
      <c r="F18" s="106" t="s">
        <v>103</v>
      </c>
      <c r="G18" s="18">
        <v>1</v>
      </c>
      <c r="H18" s="18">
        <v>1</v>
      </c>
      <c r="I18" s="72">
        <f t="shared" si="1"/>
        <v>1</v>
      </c>
      <c r="J18" s="72">
        <f t="shared" si="2"/>
        <v>1</v>
      </c>
      <c r="K18" s="397">
        <f>AVERAGE(I18,I19,I21,I23)</f>
        <v>1</v>
      </c>
      <c r="L18" s="397">
        <f>AVERAGE(J18,J19,J21,J23)</f>
        <v>1</v>
      </c>
      <c r="M18" s="25"/>
      <c r="N18" s="25"/>
    </row>
    <row r="19" spans="1:14" ht="81" customHeight="1">
      <c r="A19" s="408"/>
      <c r="B19" s="107" t="s">
        <v>89</v>
      </c>
      <c r="C19" s="108" t="s">
        <v>58</v>
      </c>
      <c r="D19" s="404" t="s">
        <v>104</v>
      </c>
      <c r="E19" s="69" t="s">
        <v>72</v>
      </c>
      <c r="F19" s="109" t="s">
        <v>105</v>
      </c>
      <c r="G19" s="18">
        <v>1</v>
      </c>
      <c r="H19" s="18">
        <v>1</v>
      </c>
      <c r="I19" s="391">
        <f>AVERAGE(IF(OR($G19="N/A",$H19="N/A"),3,$G19),IF(OR($G20="N/A",$H20="N/A"),3,$G20))</f>
        <v>1</v>
      </c>
      <c r="J19" s="391">
        <f>AVERAGE(IF(OR($G19="N/A",$H19="N/A"),3,$H19),IF(OR($G20="N/A",$H20="N/A"),3,$H20))</f>
        <v>1</v>
      </c>
      <c r="K19" s="398"/>
      <c r="L19" s="398"/>
      <c r="M19" s="25"/>
      <c r="N19" s="25"/>
    </row>
    <row r="20" spans="1:14" ht="81" customHeight="1">
      <c r="A20" s="408"/>
      <c r="B20" s="110" t="s">
        <v>89</v>
      </c>
      <c r="C20" s="80"/>
      <c r="D20" s="406"/>
      <c r="E20" s="69" t="s">
        <v>75</v>
      </c>
      <c r="F20" s="98" t="s">
        <v>106</v>
      </c>
      <c r="G20" s="18">
        <v>1</v>
      </c>
      <c r="H20" s="18">
        <v>1</v>
      </c>
      <c r="I20" s="393"/>
      <c r="J20" s="393"/>
      <c r="K20" s="398"/>
      <c r="L20" s="398"/>
      <c r="M20" s="25"/>
      <c r="N20" s="25"/>
    </row>
    <row r="21" spans="1:14" ht="81" customHeight="1">
      <c r="A21" s="408"/>
      <c r="B21" s="73"/>
      <c r="C21" s="77"/>
      <c r="D21" s="404" t="s">
        <v>107</v>
      </c>
      <c r="E21" s="69" t="s">
        <v>72</v>
      </c>
      <c r="F21" s="112" t="s">
        <v>108</v>
      </c>
      <c r="G21" s="18">
        <v>1</v>
      </c>
      <c r="H21" s="18">
        <v>1</v>
      </c>
      <c r="I21" s="391">
        <f>AVERAGE(IF(OR($G21="N/A",$H21="N/A"),3,$G21),IF(OR($G22="N/A",$H22="N/A"),3,$G22))</f>
        <v>1</v>
      </c>
      <c r="J21" s="391">
        <f>AVERAGE(IF(OR($G21="N/A",$H21="N/A"),3,$H21),IF(OR($G22="N/A",$H22="N/A"),3,$H22))</f>
        <v>1</v>
      </c>
      <c r="K21" s="398"/>
      <c r="L21" s="398"/>
      <c r="M21" s="25"/>
      <c r="N21" s="25"/>
    </row>
    <row r="22" spans="1:14" ht="81" customHeight="1">
      <c r="A22" s="408"/>
      <c r="B22" s="113"/>
      <c r="C22" s="77"/>
      <c r="D22" s="406"/>
      <c r="E22" s="69" t="s">
        <v>72</v>
      </c>
      <c r="F22" s="114" t="s">
        <v>109</v>
      </c>
      <c r="G22" s="18">
        <v>1</v>
      </c>
      <c r="H22" s="18">
        <v>1</v>
      </c>
      <c r="I22" s="393"/>
      <c r="J22" s="393"/>
      <c r="K22" s="398"/>
      <c r="L22" s="398"/>
      <c r="M22" s="25"/>
      <c r="N22" s="25"/>
    </row>
    <row r="23" spans="1:14" ht="81" customHeight="1">
      <c r="A23" s="408"/>
      <c r="B23" s="79"/>
      <c r="C23" s="105"/>
      <c r="D23" s="404" t="s">
        <v>110</v>
      </c>
      <c r="E23" s="69" t="s">
        <v>78</v>
      </c>
      <c r="F23" s="115" t="s">
        <v>111</v>
      </c>
      <c r="G23" s="18">
        <v>1</v>
      </c>
      <c r="H23" s="18">
        <v>1</v>
      </c>
      <c r="I23" s="391">
        <f>AVERAGE(IF(OR($G23="N/A",$H23="N/A"),3,$G23),IF(OR($G24="N/A",$H24="N/A"),3,$G24))</f>
        <v>1</v>
      </c>
      <c r="J23" s="391">
        <f>AVERAGE(IF(OR($G23="N/A",$H23="N/A"),3,$H23),IF(OR($G24="N/A",$H24="N/A"),3,$H24))</f>
        <v>1</v>
      </c>
      <c r="K23" s="398"/>
      <c r="L23" s="398"/>
      <c r="M23" s="25"/>
      <c r="N23" s="25"/>
    </row>
    <row r="24" spans="1:14" ht="81" customHeight="1">
      <c r="A24" s="403"/>
      <c r="B24" s="88"/>
      <c r="C24" s="105"/>
      <c r="D24" s="405"/>
      <c r="E24" s="69" t="s">
        <v>72</v>
      </c>
      <c r="F24" s="116" t="s">
        <v>112</v>
      </c>
      <c r="G24" s="18">
        <v>1</v>
      </c>
      <c r="H24" s="18">
        <v>1</v>
      </c>
      <c r="I24" s="393"/>
      <c r="J24" s="393"/>
      <c r="K24" s="399"/>
      <c r="L24" s="399"/>
      <c r="M24" s="25"/>
      <c r="N24" s="25"/>
    </row>
    <row r="25" spans="1:14" ht="81" customHeight="1">
      <c r="A25" s="400" t="s">
        <v>113</v>
      </c>
      <c r="B25" s="74"/>
      <c r="C25" s="117"/>
      <c r="D25" s="418" t="s">
        <v>114</v>
      </c>
      <c r="E25" s="69" t="s">
        <v>78</v>
      </c>
      <c r="F25" s="118" t="s">
        <v>115</v>
      </c>
      <c r="G25" s="18">
        <v>1</v>
      </c>
      <c r="H25" s="18">
        <v>1</v>
      </c>
      <c r="I25" s="407">
        <f>AVERAGE(IF(OR($G25="N/A",$H25="N/A"),3,$G25),IF(OR($G26="N/A",$H26="N/A"),3,$G26))</f>
        <v>1</v>
      </c>
      <c r="J25" s="407">
        <f>AVERAGE(IF(OR($G25="N/A",$H25="N/A"),3,$H25),IF(OR($G26="N/A",$H26="N/A"),3,$H26))</f>
        <v>1</v>
      </c>
      <c r="K25" s="397">
        <f>I25</f>
        <v>1</v>
      </c>
      <c r="L25" s="397">
        <f>J25</f>
        <v>1</v>
      </c>
      <c r="M25" s="25"/>
      <c r="N25" s="25"/>
    </row>
    <row r="26" spans="1:14" ht="81" customHeight="1">
      <c r="A26" s="401"/>
      <c r="B26" s="74"/>
      <c r="C26" s="89"/>
      <c r="D26" s="418"/>
      <c r="E26" s="69" t="s">
        <v>72</v>
      </c>
      <c r="F26" s="119" t="s">
        <v>116</v>
      </c>
      <c r="G26" s="18">
        <v>1</v>
      </c>
      <c r="H26" s="18">
        <v>1</v>
      </c>
      <c r="I26" s="407"/>
      <c r="J26" s="407"/>
      <c r="K26" s="399"/>
      <c r="L26" s="399"/>
      <c r="M26" s="25"/>
      <c r="N26" s="25"/>
    </row>
    <row r="27" spans="1:14" ht="81" customHeight="1">
      <c r="A27" s="402" t="s">
        <v>117</v>
      </c>
      <c r="B27" s="120"/>
      <c r="C27" s="67"/>
      <c r="D27" s="68" t="s">
        <v>118</v>
      </c>
      <c r="E27" s="69" t="s">
        <v>75</v>
      </c>
      <c r="F27" s="106" t="s">
        <v>119</v>
      </c>
      <c r="G27" s="18">
        <v>1</v>
      </c>
      <c r="H27" s="18">
        <v>1</v>
      </c>
      <c r="I27" s="391">
        <f>AVERAGE(IF(OR($G27="N/A",$H27="N/A"),3,$G27),IF(OR($G28="N/A",$H28="N/A"),3,$G28))</f>
        <v>1</v>
      </c>
      <c r="J27" s="391">
        <f>AVERAGE(IF(OR($G27="N/A",$H27="N/A"),3,$H27),IF(OR($G28="N/A",$H28="N/A"),3,$H28))</f>
        <v>1</v>
      </c>
      <c r="K27" s="397">
        <f>I27</f>
        <v>1</v>
      </c>
      <c r="L27" s="397">
        <f>J27</f>
        <v>1</v>
      </c>
      <c r="M27" s="25"/>
      <c r="N27" s="25"/>
    </row>
    <row r="28" spans="1:14" ht="81" customHeight="1">
      <c r="A28" s="403"/>
      <c r="B28" s="73"/>
      <c r="C28" s="121"/>
      <c r="D28" s="68" t="s">
        <v>120</v>
      </c>
      <c r="E28" s="69" t="s">
        <v>75</v>
      </c>
      <c r="F28" s="122" t="s">
        <v>121</v>
      </c>
      <c r="G28" s="18">
        <v>1</v>
      </c>
      <c r="H28" s="18">
        <v>1</v>
      </c>
      <c r="I28" s="393"/>
      <c r="J28" s="393"/>
      <c r="K28" s="399"/>
      <c r="L28" s="399"/>
      <c r="M28" s="25"/>
      <c r="N28" s="25"/>
    </row>
    <row r="29" spans="1:14" ht="81" customHeight="1">
      <c r="A29" s="400" t="s">
        <v>122</v>
      </c>
      <c r="B29" s="123" t="s">
        <v>89</v>
      </c>
      <c r="C29" s="80"/>
      <c r="D29" s="124" t="s">
        <v>123</v>
      </c>
      <c r="E29" s="69" t="s">
        <v>75</v>
      </c>
      <c r="F29" s="93" t="s">
        <v>124</v>
      </c>
      <c r="G29" s="18">
        <v>1</v>
      </c>
      <c r="H29" s="18">
        <v>1</v>
      </c>
      <c r="I29" s="72">
        <f t="shared" ref="I29:J29" si="3">G29</f>
        <v>1</v>
      </c>
      <c r="J29" s="72">
        <f t="shared" si="3"/>
        <v>1</v>
      </c>
      <c r="K29" s="397">
        <f>AVERAGE(I29,I30,I31,I32,I35,I36,I40,I41,I42)</f>
        <v>1</v>
      </c>
      <c r="L29" s="397">
        <f>AVERAGE(J29,J30,J31,J32,J35,J36,J40,J41,J42)</f>
        <v>1</v>
      </c>
      <c r="M29" s="25"/>
      <c r="N29" s="25"/>
    </row>
    <row r="30" spans="1:14" ht="81" customHeight="1">
      <c r="A30" s="408"/>
      <c r="B30" s="66"/>
      <c r="C30" s="74"/>
      <c r="D30" s="68" t="s">
        <v>125</v>
      </c>
      <c r="E30" s="69" t="s">
        <v>72</v>
      </c>
      <c r="F30" s="70" t="s">
        <v>126</v>
      </c>
      <c r="G30" s="18">
        <v>1</v>
      </c>
      <c r="H30" s="18">
        <v>1</v>
      </c>
      <c r="I30" s="72">
        <f>IF(OR($G30="N/A",$H30="N/A"),3,$G30)</f>
        <v>1</v>
      </c>
      <c r="J30" s="72">
        <f>IF(OR($G30="N/A",$H30="N/A"),3,$H30)</f>
        <v>1</v>
      </c>
      <c r="K30" s="398"/>
      <c r="L30" s="398"/>
      <c r="M30" s="25"/>
      <c r="N30" s="25"/>
    </row>
    <row r="31" spans="1:14" ht="81" customHeight="1">
      <c r="A31" s="408"/>
      <c r="B31" s="73"/>
      <c r="C31" s="74"/>
      <c r="D31" s="68" t="s">
        <v>127</v>
      </c>
      <c r="E31" s="69" t="s">
        <v>75</v>
      </c>
      <c r="F31" s="106" t="s">
        <v>128</v>
      </c>
      <c r="G31" s="18">
        <v>1</v>
      </c>
      <c r="H31" s="18">
        <v>1</v>
      </c>
      <c r="I31" s="72">
        <f>IF(OR($G31="N/A",$H31="N/A"),3,$G31)</f>
        <v>1</v>
      </c>
      <c r="J31" s="72">
        <f>IF(OR($G31="N/A",$H31="N/A"),3,$H31)</f>
        <v>1</v>
      </c>
      <c r="K31" s="398"/>
      <c r="L31" s="398"/>
      <c r="M31" s="25"/>
      <c r="N31" s="25"/>
    </row>
    <row r="32" spans="1:14" ht="81" customHeight="1">
      <c r="A32" s="409"/>
      <c r="B32" s="74"/>
      <c r="C32" s="80"/>
      <c r="D32" s="404" t="s">
        <v>129</v>
      </c>
      <c r="E32" s="69" t="s">
        <v>72</v>
      </c>
      <c r="F32" s="125" t="s">
        <v>130</v>
      </c>
      <c r="G32" s="18">
        <v>1</v>
      </c>
      <c r="H32" s="18">
        <v>1</v>
      </c>
      <c r="I32" s="391">
        <f>AVERAGE(IF(OR($G32="N/A",$H32="N/A"),3,$G32),IF(OR($G33="N/A",$H33="N/A"),3,$G33),IF(OR($G34="N/A",$H34="N/A"),3,$G34))</f>
        <v>1</v>
      </c>
      <c r="J32" s="391">
        <f>AVERAGE(IF(OR($G32="N/A",$H32="N/A"),3,$H32),IF(OR($G33="N/A",$H33="N/A"),3,$H33),IF(OR($G34="N/A",$H34="N/A"),3,$H34))</f>
        <v>1</v>
      </c>
      <c r="K32" s="398"/>
      <c r="L32" s="398"/>
      <c r="M32" s="25"/>
      <c r="N32" s="25"/>
    </row>
    <row r="33" spans="1:14" ht="81" customHeight="1">
      <c r="A33" s="409"/>
      <c r="C33" s="126" t="s">
        <v>58</v>
      </c>
      <c r="D33" s="405"/>
      <c r="E33" s="69" t="s">
        <v>75</v>
      </c>
      <c r="F33" s="127" t="s">
        <v>131</v>
      </c>
      <c r="G33" s="18">
        <v>1</v>
      </c>
      <c r="H33" s="18">
        <v>1</v>
      </c>
      <c r="I33" s="392"/>
      <c r="J33" s="392"/>
      <c r="K33" s="398"/>
      <c r="L33" s="398"/>
      <c r="M33" s="25"/>
      <c r="N33" s="25"/>
    </row>
    <row r="34" spans="1:14" ht="81" customHeight="1">
      <c r="A34" s="409"/>
      <c r="C34" s="126" t="s">
        <v>58</v>
      </c>
      <c r="D34" s="406"/>
      <c r="E34" s="69" t="s">
        <v>75</v>
      </c>
      <c r="F34" s="128" t="s">
        <v>132</v>
      </c>
      <c r="G34" s="18">
        <v>1</v>
      </c>
      <c r="H34" s="18">
        <v>1</v>
      </c>
      <c r="I34" s="393"/>
      <c r="J34" s="393"/>
      <c r="K34" s="398"/>
      <c r="L34" s="398"/>
      <c r="M34" s="25"/>
      <c r="N34" s="25"/>
    </row>
    <row r="35" spans="1:14" ht="81" customHeight="1">
      <c r="A35" s="408"/>
      <c r="B35" s="129"/>
      <c r="C35" s="130"/>
      <c r="D35" s="68" t="s">
        <v>133</v>
      </c>
      <c r="E35" s="69" t="s">
        <v>75</v>
      </c>
      <c r="F35" s="70" t="s">
        <v>134</v>
      </c>
      <c r="G35" s="18">
        <v>1</v>
      </c>
      <c r="H35" s="18">
        <v>1</v>
      </c>
      <c r="I35" s="72">
        <f>IF(OR($G35="N/A",$H35="N/A"),3,$G35)</f>
        <v>1</v>
      </c>
      <c r="J35" s="72">
        <f>IF(OR($G35="N/A",$H35="N/A"),3,$H35)</f>
        <v>1</v>
      </c>
      <c r="K35" s="398"/>
      <c r="L35" s="398"/>
      <c r="M35" s="25"/>
      <c r="N35" s="25"/>
    </row>
    <row r="36" spans="1:14" ht="81" customHeight="1">
      <c r="A36" s="408"/>
      <c r="B36" s="73"/>
      <c r="C36" s="130"/>
      <c r="D36" s="404" t="s">
        <v>135</v>
      </c>
      <c r="E36" s="69" t="s">
        <v>72</v>
      </c>
      <c r="F36" s="70" t="s">
        <v>136</v>
      </c>
      <c r="G36" s="18">
        <v>1</v>
      </c>
      <c r="H36" s="18">
        <v>1</v>
      </c>
      <c r="I36" s="391">
        <f>AVERAGE(IF(OR($G36="N/A",$H36="N/A"),3,$G36),IF(OR($G37="N/A",$H37="N/A"),3,$G37),IF(OR($G38="N/A",$H38="N/A"),3,$G38),IF(OR($G39="N/A",$H39="N/A"),3,$G39))</f>
        <v>1</v>
      </c>
      <c r="J36" s="391">
        <f>AVERAGE(IF(OR($G36="N/A",$H36="N/A"),3,$H36),IF(OR($G37="N/A",$H37="N/A"),3,$H37),IF(OR($G38="N/A",$H38="N/A"),3,$H38),IF(OR($G39="N/A",$H39="N/A"),3,$H39))</f>
        <v>1</v>
      </c>
      <c r="K36" s="398"/>
      <c r="L36" s="398"/>
      <c r="M36" s="25"/>
      <c r="N36" s="25"/>
    </row>
    <row r="37" spans="1:14" ht="81" customHeight="1">
      <c r="A37" s="409"/>
      <c r="B37" s="131"/>
      <c r="C37" s="80"/>
      <c r="D37" s="405"/>
      <c r="E37" s="69" t="s">
        <v>75</v>
      </c>
      <c r="F37" s="132" t="s">
        <v>137</v>
      </c>
      <c r="G37" s="18">
        <v>1</v>
      </c>
      <c r="H37" s="18">
        <v>1</v>
      </c>
      <c r="I37" s="392"/>
      <c r="J37" s="392"/>
      <c r="K37" s="398"/>
      <c r="L37" s="398"/>
      <c r="M37" s="25"/>
      <c r="N37" s="25"/>
    </row>
    <row r="38" spans="1:14" ht="81" customHeight="1">
      <c r="A38" s="409"/>
      <c r="B38" s="131"/>
      <c r="C38" s="80"/>
      <c r="D38" s="405"/>
      <c r="E38" s="69" t="s">
        <v>75</v>
      </c>
      <c r="F38" s="133" t="s">
        <v>138</v>
      </c>
      <c r="G38" s="18">
        <v>1</v>
      </c>
      <c r="H38" s="18">
        <v>1</v>
      </c>
      <c r="I38" s="392"/>
      <c r="J38" s="392"/>
      <c r="K38" s="398"/>
      <c r="L38" s="398"/>
      <c r="M38" s="25"/>
      <c r="N38" s="25"/>
    </row>
    <row r="39" spans="1:14" ht="81" customHeight="1">
      <c r="A39" s="409"/>
      <c r="B39" s="131"/>
      <c r="C39" s="80"/>
      <c r="D39" s="406"/>
      <c r="E39" s="69" t="s">
        <v>75</v>
      </c>
      <c r="F39" s="116" t="s">
        <v>139</v>
      </c>
      <c r="G39" s="18">
        <v>1</v>
      </c>
      <c r="H39" s="18">
        <v>1</v>
      </c>
      <c r="I39" s="393"/>
      <c r="J39" s="393"/>
      <c r="K39" s="398"/>
      <c r="L39" s="398"/>
      <c r="M39" s="25"/>
      <c r="N39" s="25"/>
    </row>
    <row r="40" spans="1:14" ht="81" customHeight="1">
      <c r="A40" s="409"/>
      <c r="B40" s="131"/>
      <c r="C40" s="80"/>
      <c r="D40" s="134" t="s">
        <v>140</v>
      </c>
      <c r="E40" s="69" t="s">
        <v>72</v>
      </c>
      <c r="F40" s="70" t="s">
        <v>141</v>
      </c>
      <c r="G40" s="18">
        <v>1</v>
      </c>
      <c r="H40" s="18">
        <v>1</v>
      </c>
      <c r="I40" s="72">
        <f>IF(OR($G40="N/A",$H40="N/A"),3,$G40)</f>
        <v>1</v>
      </c>
      <c r="J40" s="72">
        <f>IF(OR($G40="N/A",$H40="N/A"),3,$H40)</f>
        <v>1</v>
      </c>
      <c r="K40" s="398"/>
      <c r="L40" s="398"/>
      <c r="M40" s="25"/>
      <c r="N40" s="25"/>
    </row>
    <row r="41" spans="1:14" ht="81" customHeight="1">
      <c r="A41" s="409"/>
      <c r="B41" s="131"/>
      <c r="C41" s="80"/>
      <c r="D41" s="134" t="s">
        <v>142</v>
      </c>
      <c r="E41" s="69" t="s">
        <v>75</v>
      </c>
      <c r="F41" s="135" t="s">
        <v>143</v>
      </c>
      <c r="G41" s="18">
        <v>1</v>
      </c>
      <c r="H41" s="18">
        <v>1</v>
      </c>
      <c r="I41" s="72">
        <f t="shared" ref="I41:I42" si="4">IF(OR($G41="N/A",$H41="N/A"),3,$G41)</f>
        <v>1</v>
      </c>
      <c r="J41" s="72">
        <f t="shared" ref="J41:J42" si="5">IF(OR($G41="N/A",$H41="N/A"),3,$H41)</f>
        <v>1</v>
      </c>
      <c r="K41" s="398"/>
      <c r="L41" s="398"/>
      <c r="M41" s="25"/>
      <c r="N41" s="25"/>
    </row>
    <row r="42" spans="1:14" ht="81" customHeight="1">
      <c r="A42" s="401"/>
      <c r="B42" s="136"/>
      <c r="C42" s="137"/>
      <c r="D42" s="138" t="s">
        <v>144</v>
      </c>
      <c r="E42" s="69" t="s">
        <v>75</v>
      </c>
      <c r="F42" s="70" t="s">
        <v>145</v>
      </c>
      <c r="G42" s="18">
        <v>1</v>
      </c>
      <c r="H42" s="18">
        <v>1</v>
      </c>
      <c r="I42" s="72">
        <f t="shared" si="4"/>
        <v>1</v>
      </c>
      <c r="J42" s="72">
        <f t="shared" si="5"/>
        <v>1</v>
      </c>
      <c r="K42" s="399"/>
      <c r="L42" s="399"/>
      <c r="M42" s="25"/>
      <c r="N42" s="25"/>
    </row>
  </sheetData>
  <sheetProtection algorithmName="SHA-512" hashValue="w2y8HcRylEQWqTc1A4ypXH6B4hgvy7zKDnR0lFkZx1XXNIYT8QX9+ckY2HBncliAm38gLB8PIS1V6pyH5lSUQg==" saltValue="ZMA8Gifpf4nc7USnO8bKgw==" spinCount="100000" sheet="1" formatColumns="0" formatRows="0" insertColumns="0" insertRows="0" insertHyperlinks="0" sort="0" autoFilter="0" pivotTables="0"/>
  <autoFilter ref="A2:N42" xr:uid="{FA7079F6-CB49-47A8-A25A-3B781F9DA934}"/>
  <mergeCells count="52">
    <mergeCell ref="A1:B1"/>
    <mergeCell ref="G1:N1"/>
    <mergeCell ref="N7:N8"/>
    <mergeCell ref="M7:M8"/>
    <mergeCell ref="I5:I6"/>
    <mergeCell ref="D1:E1"/>
    <mergeCell ref="I21:I22"/>
    <mergeCell ref="J21:J22"/>
    <mergeCell ref="J14:J15"/>
    <mergeCell ref="J5:J6"/>
    <mergeCell ref="I7:I10"/>
    <mergeCell ref="J7:J10"/>
    <mergeCell ref="I19:I20"/>
    <mergeCell ref="J19:J20"/>
    <mergeCell ref="I14:I15"/>
    <mergeCell ref="D36:D39"/>
    <mergeCell ref="A29:A42"/>
    <mergeCell ref="A3:A11"/>
    <mergeCell ref="A12:A17"/>
    <mergeCell ref="D19:D20"/>
    <mergeCell ref="D21:D22"/>
    <mergeCell ref="D14:D15"/>
    <mergeCell ref="A18:A24"/>
    <mergeCell ref="D7:D10"/>
    <mergeCell ref="D5:D6"/>
    <mergeCell ref="D25:D26"/>
    <mergeCell ref="D23:D24"/>
    <mergeCell ref="I27:I28"/>
    <mergeCell ref="J27:J28"/>
    <mergeCell ref="I32:I34"/>
    <mergeCell ref="J32:J34"/>
    <mergeCell ref="A25:A26"/>
    <mergeCell ref="A27:A28"/>
    <mergeCell ref="D32:D34"/>
    <mergeCell ref="I25:I26"/>
    <mergeCell ref="J25:J26"/>
    <mergeCell ref="I36:I39"/>
    <mergeCell ref="J36:J39"/>
    <mergeCell ref="K3:K11"/>
    <mergeCell ref="L3:L11"/>
    <mergeCell ref="K12:K17"/>
    <mergeCell ref="L12:L17"/>
    <mergeCell ref="K18:K24"/>
    <mergeCell ref="L18:L24"/>
    <mergeCell ref="K25:K26"/>
    <mergeCell ref="L25:L26"/>
    <mergeCell ref="K27:K28"/>
    <mergeCell ref="L27:L28"/>
    <mergeCell ref="K29:K42"/>
    <mergeCell ref="L29:L42"/>
    <mergeCell ref="I23:I24"/>
    <mergeCell ref="J23:J24"/>
  </mergeCells>
  <conditionalFormatting sqref="G3:H42">
    <cfRule type="expression" dxfId="19" priority="1">
      <formula>AND(NA_Count&gt;5,COUNTIF($G3:$H3,"N/A")&gt;0)</formula>
    </cfRule>
  </conditionalFormatting>
  <dataValidations count="2">
    <dataValidation type="list" allowBlank="1" showInputMessage="1" showErrorMessage="1" sqref="G14:H14 G35:H42 G16:H18 G3:H11 G21:H28 G30:H32" xr:uid="{2DE7004D-58D8-4D54-888B-E97194C8756C}">
      <formula1>"1,2,3,4,5,N/A"</formula1>
    </dataValidation>
    <dataValidation type="list" allowBlank="1" showInputMessage="1" showErrorMessage="1" sqref="G20:H20 G15:H15 G12:H13 G29:H29" xr:uid="{8050DE52-8966-4196-A9E4-E2FA6ED55522}">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83FA344-B4BE-41BD-90E2-D1EC6FBAF146}">
          <x14:formula1>
            <xm:f>Sheet1!$B$2:$B$6</xm:f>
          </x14:formula1>
          <xm:sqref>G19:H19 G33:H34</xm:sqref>
        </x14:dataValidation>
        <x14:dataValidation type="list" allowBlank="1" showInputMessage="1" showErrorMessage="1" xr:uid="{C71DE216-453C-453F-9362-B65A6FE83030}">
          <x14:formula1>
            <xm:f>Sheet1!$D$2:$D$4</xm:f>
          </x14:formula1>
          <xm:sqref>E3:E42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S57"/>
  <sheetViews>
    <sheetView showGridLines="0" topLeftCell="C1" zoomScaleNormal="100" workbookViewId="0">
      <pane ySplit="2" topLeftCell="A53" activePane="bottomLeft" state="frozen"/>
      <selection pane="bottomLeft" activeCell="G3" sqref="G3:H57"/>
      <selection activeCell="M5" sqref="M5"/>
    </sheetView>
  </sheetViews>
  <sheetFormatPr defaultColWidth="8.85546875" defaultRowHeight="14.45"/>
  <cols>
    <col min="1" max="1" width="30.28515625" customWidth="1"/>
    <col min="2" max="2" width="21" customWidth="1"/>
    <col min="3" max="3" width="17.28515625" customWidth="1"/>
    <col min="4" max="4" width="33.28515625" customWidth="1"/>
    <col min="5" max="5" width="17.42578125" customWidth="1"/>
    <col min="6" max="6" width="43.85546875" customWidth="1"/>
    <col min="7" max="8" width="15.28515625" customWidth="1"/>
    <col min="9" max="12" width="15.7109375" style="51" customWidth="1"/>
    <col min="13" max="14" width="60.7109375" customWidth="1"/>
  </cols>
  <sheetData>
    <row r="1" spans="1:14" ht="32.25" customHeight="1" thickBot="1">
      <c r="A1" s="419" t="s">
        <v>53</v>
      </c>
      <c r="B1" s="420"/>
      <c r="C1" s="61">
        <f>Introduction!Q6</f>
        <v>46078</v>
      </c>
      <c r="D1" s="426" t="s">
        <v>54</v>
      </c>
      <c r="E1" s="427"/>
      <c r="F1" s="61">
        <f>Introduction!T31</f>
        <v>46073</v>
      </c>
      <c r="G1" s="421" t="s">
        <v>55</v>
      </c>
      <c r="H1" s="422"/>
      <c r="I1" s="422"/>
      <c r="J1" s="422"/>
      <c r="K1" s="422"/>
      <c r="L1" s="422"/>
      <c r="M1" s="422"/>
      <c r="N1" s="423"/>
    </row>
    <row r="2" spans="1:14" ht="45.6" customHeight="1">
      <c r="A2" s="62" t="s">
        <v>56</v>
      </c>
      <c r="B2" s="62" t="s">
        <v>57</v>
      </c>
      <c r="C2" s="62" t="s">
        <v>58</v>
      </c>
      <c r="D2" s="62" t="s">
        <v>59</v>
      </c>
      <c r="E2" s="62" t="s">
        <v>60</v>
      </c>
      <c r="F2" s="62" t="s">
        <v>61</v>
      </c>
      <c r="G2" s="64" t="s">
        <v>62</v>
      </c>
      <c r="H2" s="64" t="s">
        <v>63</v>
      </c>
      <c r="I2" s="64" t="s">
        <v>64</v>
      </c>
      <c r="J2" s="64" t="s">
        <v>65</v>
      </c>
      <c r="K2" s="64" t="s">
        <v>66</v>
      </c>
      <c r="L2" s="64" t="s">
        <v>67</v>
      </c>
      <c r="M2" s="65" t="s">
        <v>68</v>
      </c>
      <c r="N2" s="65" t="s">
        <v>69</v>
      </c>
    </row>
    <row r="3" spans="1:14" ht="99" customHeight="1">
      <c r="A3" s="428" t="s">
        <v>146</v>
      </c>
      <c r="B3" s="117"/>
      <c r="C3" s="117"/>
      <c r="D3" s="418" t="s">
        <v>147</v>
      </c>
      <c r="E3" s="139" t="s">
        <v>78</v>
      </c>
      <c r="F3" s="75" t="s">
        <v>148</v>
      </c>
      <c r="G3" s="18">
        <v>1</v>
      </c>
      <c r="H3" s="18">
        <v>1</v>
      </c>
      <c r="I3" s="407">
        <f>AVERAGE(IF(OR($G3="N/A",$H3="N/A"),3,$G3),IF(OR($G4="N/A",$H4="N/A"),3,$G4),IF(OR($G5="N/A",$H5="N/A"),3,$G5),IF(OR($G6="N/A",$H6="N/A"),3,$G6))</f>
        <v>1</v>
      </c>
      <c r="J3" s="407">
        <f>AVERAGE(IF(OR($G3="N/A",$H3="N/A"),3,$H3),IF(OR($G4="N/A",$H4="N/A"),3,$H4),IF(OR($G5="N/A",$H5="N/A"),3,$H5),IF(OR($G6="N/A",$H6="N/A"),3,$H6))</f>
        <v>1</v>
      </c>
      <c r="K3" s="397">
        <f>AVERAGE(I3,I7,I12,I14,I16,I17,I19)</f>
        <v>1</v>
      </c>
      <c r="L3" s="397">
        <f>AVERAGE(J3,J7,J12,J14,J16,J17,J19)</f>
        <v>1</v>
      </c>
      <c r="M3" s="25"/>
      <c r="N3" s="25"/>
    </row>
    <row r="4" spans="1:14" ht="99" customHeight="1">
      <c r="A4" s="429"/>
      <c r="B4" s="80"/>
      <c r="C4" s="80"/>
      <c r="D4" s="418"/>
      <c r="E4" s="139" t="s">
        <v>72</v>
      </c>
      <c r="F4" s="140" t="s">
        <v>149</v>
      </c>
      <c r="G4" s="18">
        <v>1</v>
      </c>
      <c r="H4" s="18">
        <v>1</v>
      </c>
      <c r="I4" s="407"/>
      <c r="J4" s="407"/>
      <c r="K4" s="398"/>
      <c r="L4" s="398"/>
      <c r="M4" s="25"/>
      <c r="N4" s="25"/>
    </row>
    <row r="5" spans="1:14" ht="99" customHeight="1">
      <c r="A5" s="429"/>
      <c r="B5" s="80"/>
      <c r="C5" s="80"/>
      <c r="D5" s="418"/>
      <c r="E5" s="139" t="s">
        <v>72</v>
      </c>
      <c r="F5" s="140" t="s">
        <v>150</v>
      </c>
      <c r="G5" s="18">
        <v>1</v>
      </c>
      <c r="H5" s="18">
        <v>1</v>
      </c>
      <c r="I5" s="407"/>
      <c r="J5" s="407"/>
      <c r="K5" s="398"/>
      <c r="L5" s="398"/>
      <c r="M5" s="25"/>
      <c r="N5" s="25"/>
    </row>
    <row r="6" spans="1:14" ht="99" customHeight="1">
      <c r="A6" s="429"/>
      <c r="B6" s="80"/>
      <c r="C6" s="80"/>
      <c r="D6" s="418"/>
      <c r="E6" s="139" t="s">
        <v>75</v>
      </c>
      <c r="F6" s="116" t="s">
        <v>151</v>
      </c>
      <c r="G6" s="18">
        <v>1</v>
      </c>
      <c r="H6" s="18">
        <v>1</v>
      </c>
      <c r="I6" s="407"/>
      <c r="J6" s="407"/>
      <c r="K6" s="398"/>
      <c r="L6" s="398"/>
      <c r="M6" s="25"/>
      <c r="N6" s="25"/>
    </row>
    <row r="7" spans="1:14" ht="99" customHeight="1">
      <c r="A7" s="429"/>
      <c r="B7" s="80"/>
      <c r="C7" s="80"/>
      <c r="D7" s="404" t="s">
        <v>152</v>
      </c>
      <c r="E7" s="139" t="s">
        <v>78</v>
      </c>
      <c r="F7" s="76" t="s">
        <v>153</v>
      </c>
      <c r="G7" s="18">
        <v>1</v>
      </c>
      <c r="H7" s="18">
        <v>1</v>
      </c>
      <c r="I7" s="407">
        <f>AVERAGE(IF(OR($G7="N/A",$H7="N/A"),3,$G7),IF(OR($G8="N/A",$H8="N/A"),3,$G8),IF(OR($G9="N/A",$H9="N/A"),3,$G9),IF(OR($G10="N/A",$H10="N/A"),3,$G10),IF(OR($G11="N/A",$H11="N/A"),3,$G11))</f>
        <v>1</v>
      </c>
      <c r="J7" s="407">
        <f>AVERAGE(IF(OR($G7="N/A",$H7="N/A"),3,$H7),IF(OR($G8="N/A",$H8="N/A"),3,$H8),IF(OR($G9="N/A",$H9="N/A"),3,$H9),IF(OR($G10="N/A",$H10="N/A"),3,$H10),IF(OR($G11="N/A",$H11="N/A"),3,$H11))</f>
        <v>1</v>
      </c>
      <c r="K7" s="398"/>
      <c r="L7" s="398"/>
      <c r="M7" s="25"/>
      <c r="N7" s="25"/>
    </row>
    <row r="8" spans="1:14" ht="99" customHeight="1">
      <c r="A8" s="429"/>
      <c r="B8" s="80"/>
      <c r="C8" s="80"/>
      <c r="D8" s="405"/>
      <c r="E8" s="139" t="s">
        <v>72</v>
      </c>
      <c r="F8" s="141" t="s">
        <v>154</v>
      </c>
      <c r="G8" s="18">
        <v>1</v>
      </c>
      <c r="H8" s="18">
        <v>1</v>
      </c>
      <c r="I8" s="407"/>
      <c r="J8" s="407"/>
      <c r="K8" s="398"/>
      <c r="L8" s="398"/>
      <c r="M8" s="25"/>
      <c r="N8" s="25"/>
    </row>
    <row r="9" spans="1:14" ht="99" customHeight="1">
      <c r="A9" s="429"/>
      <c r="B9" s="80"/>
      <c r="C9" s="80"/>
      <c r="D9" s="405"/>
      <c r="E9" s="139" t="s">
        <v>72</v>
      </c>
      <c r="F9" s="142" t="s">
        <v>155</v>
      </c>
      <c r="G9" s="18">
        <v>1</v>
      </c>
      <c r="H9" s="18">
        <v>1</v>
      </c>
      <c r="I9" s="407"/>
      <c r="J9" s="407"/>
      <c r="K9" s="398"/>
      <c r="L9" s="398"/>
      <c r="M9" s="25"/>
      <c r="N9" s="25"/>
    </row>
    <row r="10" spans="1:14" ht="99" customHeight="1">
      <c r="A10" s="429"/>
      <c r="B10" s="80"/>
      <c r="C10" s="80"/>
      <c r="D10" s="405"/>
      <c r="E10" s="139" t="s">
        <v>72</v>
      </c>
      <c r="F10" s="143" t="s">
        <v>156</v>
      </c>
      <c r="G10" s="18">
        <v>1</v>
      </c>
      <c r="H10" s="18">
        <v>1</v>
      </c>
      <c r="I10" s="407"/>
      <c r="J10" s="407"/>
      <c r="K10" s="398"/>
      <c r="L10" s="398"/>
      <c r="M10" s="25"/>
      <c r="N10" s="25"/>
    </row>
    <row r="11" spans="1:14" ht="99" customHeight="1">
      <c r="A11" s="429"/>
      <c r="B11" s="80"/>
      <c r="C11" s="80"/>
      <c r="D11" s="406"/>
      <c r="E11" s="139" t="s">
        <v>75</v>
      </c>
      <c r="F11" s="144" t="s">
        <v>157</v>
      </c>
      <c r="G11" s="18">
        <v>1</v>
      </c>
      <c r="H11" s="18">
        <v>1</v>
      </c>
      <c r="I11" s="407"/>
      <c r="J11" s="407"/>
      <c r="K11" s="398"/>
      <c r="L11" s="398"/>
      <c r="M11" s="25"/>
      <c r="N11" s="25"/>
    </row>
    <row r="12" spans="1:14" ht="99" customHeight="1">
      <c r="A12" s="429"/>
      <c r="B12" s="80"/>
      <c r="C12" s="80"/>
      <c r="D12" s="439" t="s">
        <v>158</v>
      </c>
      <c r="E12" s="139" t="s">
        <v>72</v>
      </c>
      <c r="F12" s="145" t="s">
        <v>159</v>
      </c>
      <c r="G12" s="18">
        <v>1</v>
      </c>
      <c r="H12" s="18">
        <v>1</v>
      </c>
      <c r="I12" s="407">
        <f>AVERAGE(IF(OR($G12="N/A",$H12="N/A"),3,$G12),IF(OR($G13="N/A",$H13="N/A"),3,$G13))</f>
        <v>1</v>
      </c>
      <c r="J12" s="407">
        <f>AVERAGE(IF(OR($G12="N/A",$H12="N/A"),3,$H12),IF(OR($G13="N/A",$H13="N/A"),3,$H13))</f>
        <v>1</v>
      </c>
      <c r="K12" s="398"/>
      <c r="L12" s="398"/>
      <c r="M12" s="25"/>
      <c r="N12" s="25"/>
    </row>
    <row r="13" spans="1:14" ht="99" customHeight="1">
      <c r="A13" s="429"/>
      <c r="B13" s="80"/>
      <c r="C13" s="146" t="s">
        <v>58</v>
      </c>
      <c r="D13" s="418"/>
      <c r="E13" s="139" t="s">
        <v>75</v>
      </c>
      <c r="F13" s="147" t="s">
        <v>160</v>
      </c>
      <c r="G13" s="18">
        <v>1</v>
      </c>
      <c r="H13" s="18">
        <v>1</v>
      </c>
      <c r="I13" s="407"/>
      <c r="J13" s="407"/>
      <c r="K13" s="398"/>
      <c r="L13" s="398"/>
      <c r="M13" s="25"/>
      <c r="N13" s="25"/>
    </row>
    <row r="14" spans="1:14" ht="99" customHeight="1">
      <c r="A14" s="429"/>
      <c r="B14" s="80"/>
      <c r="C14" s="80"/>
      <c r="D14" s="438" t="s">
        <v>161</v>
      </c>
      <c r="E14" s="139" t="s">
        <v>72</v>
      </c>
      <c r="F14" s="148" t="s">
        <v>162</v>
      </c>
      <c r="G14" s="18">
        <v>1</v>
      </c>
      <c r="H14" s="18">
        <v>1</v>
      </c>
      <c r="I14" s="391">
        <f>AVERAGE(IF(OR($G14="N/A",$H14="N/A"),3,$G14),IF(OR($G15="N/A",$H15="N/A"),3,$G15))</f>
        <v>1</v>
      </c>
      <c r="J14" s="391">
        <f>AVERAGE(IF(OR($G14="N/A",$H14="N/A"),3,$H14),IF(OR($G15="N/A",$H15="N/A"),3,$H15))</f>
        <v>1</v>
      </c>
      <c r="K14" s="398"/>
      <c r="L14" s="398"/>
      <c r="M14" s="424"/>
      <c r="N14" s="424"/>
    </row>
    <row r="15" spans="1:14" ht="99" customHeight="1">
      <c r="A15" s="429"/>
      <c r="B15" s="80"/>
      <c r="C15" s="80"/>
      <c r="D15" s="416"/>
      <c r="E15" s="139" t="s">
        <v>75</v>
      </c>
      <c r="F15" s="86" t="s">
        <v>163</v>
      </c>
      <c r="G15" s="18">
        <v>1</v>
      </c>
      <c r="H15" s="18">
        <v>1</v>
      </c>
      <c r="I15" s="393"/>
      <c r="J15" s="393"/>
      <c r="K15" s="398"/>
      <c r="L15" s="398"/>
      <c r="M15" s="425"/>
      <c r="N15" s="425"/>
    </row>
    <row r="16" spans="1:14" ht="99" customHeight="1">
      <c r="A16" s="429"/>
      <c r="B16" s="105"/>
      <c r="C16" s="149"/>
      <c r="D16" s="150" t="s">
        <v>164</v>
      </c>
      <c r="E16" s="139" t="s">
        <v>78</v>
      </c>
      <c r="F16" s="115" t="s">
        <v>165</v>
      </c>
      <c r="G16" s="18">
        <v>1</v>
      </c>
      <c r="H16" s="18">
        <v>1</v>
      </c>
      <c r="I16" s="72">
        <f>IF(OR($G16="N/A",$H16="N/A"),3,$G16)</f>
        <v>1</v>
      </c>
      <c r="J16" s="72">
        <f>IF(OR($G16="N/A",$H16="N/A"),3,$H16)</f>
        <v>1</v>
      </c>
      <c r="K16" s="398"/>
      <c r="L16" s="398"/>
      <c r="M16" s="25"/>
      <c r="N16" s="25"/>
    </row>
    <row r="17" spans="1:14" ht="99" customHeight="1">
      <c r="A17" s="429"/>
      <c r="B17" s="80"/>
      <c r="C17" s="80"/>
      <c r="D17" s="404" t="s">
        <v>166</v>
      </c>
      <c r="E17" s="139" t="s">
        <v>78</v>
      </c>
      <c r="F17" s="151" t="s">
        <v>167</v>
      </c>
      <c r="G17" s="18">
        <v>1</v>
      </c>
      <c r="H17" s="18">
        <v>1</v>
      </c>
      <c r="I17" s="391">
        <f>AVERAGE(IF(OR($G17="N/A",$H17="N/A"),3,$G17),IF(OR($G18="N/A",$H18="N/A"),3,$G18))</f>
        <v>1</v>
      </c>
      <c r="J17" s="391">
        <f>AVERAGE(IF(OR($G17="N/A",$H17="N/A"),3,$H17),IF(OR($G18="N/A",$H18="N/A"),3,$H18))</f>
        <v>1</v>
      </c>
      <c r="K17" s="398"/>
      <c r="L17" s="398"/>
      <c r="M17" s="25"/>
      <c r="N17" s="25"/>
    </row>
    <row r="18" spans="1:14" ht="99" customHeight="1">
      <c r="A18" s="429"/>
      <c r="B18" s="80"/>
      <c r="C18" s="89"/>
      <c r="D18" s="406"/>
      <c r="E18" s="139" t="s">
        <v>72</v>
      </c>
      <c r="F18" s="152" t="s">
        <v>168</v>
      </c>
      <c r="G18" s="18">
        <v>1</v>
      </c>
      <c r="H18" s="18">
        <v>1</v>
      </c>
      <c r="I18" s="393"/>
      <c r="J18" s="393"/>
      <c r="K18" s="398"/>
      <c r="L18" s="398"/>
      <c r="M18" s="25"/>
      <c r="N18" s="25"/>
    </row>
    <row r="19" spans="1:14" ht="99" customHeight="1">
      <c r="A19" s="429"/>
      <c r="B19" s="80"/>
      <c r="C19" s="146" t="s">
        <v>58</v>
      </c>
      <c r="D19" s="404" t="s">
        <v>169</v>
      </c>
      <c r="E19" s="139" t="s">
        <v>78</v>
      </c>
      <c r="F19" s="153" t="s">
        <v>170</v>
      </c>
      <c r="G19" s="18">
        <v>1</v>
      </c>
      <c r="H19" s="18">
        <v>1</v>
      </c>
      <c r="I19" s="391">
        <f>AVERAGE(IF(OR($G19="N/A",$H19="N/A"),3,$G19),IF(OR($G20="N/A",$H20="N/A"),3,$G20),IF(OR($G21="N/A",$H21="N/A"),3,$G21),IF(OR($G22="N/A",$H22="N/A"),3,$G22),IF(OR($G23="N/A",$H23="N/A"),3,$G23),IF(OR($G24="N/A",$H24="N/A"),3,$G24),IF(OR($G25="N/A",$H25="N/A"),3,$G25),IF(OR($G26="N/A",$H26="N/A"),3,$G26),IF(OR($G27="N/A",$H27="N/A"),3,$G27),IF(OR($G28="N/A",$H28="N/A"),3,$G28),IF(OR($G29="N/A",$H29="N/A"),3,$G29),IF(OR($G30="N/A",$H30="N/A"),3,$G30))</f>
        <v>1</v>
      </c>
      <c r="J19" s="391">
        <f>AVERAGE(IF(OR($G19="N/A",$H19="N/A"),3,$H19),IF(OR($G20="N/A",$H20="N/A"),3,$H20),IF(OR($G21="N/A",$H21="N/A"),3,$H21),IF(OR($G22="N/A",$H22="N/A"),3,$H22),IF(OR($G23="N/A",$H23="N/A"),3,$H23),IF(OR($G24="N/A",$H24="N/A"),3,$H24),IF(OR($G25="N/A",$H25="N/A"),3,$H25),IF(OR($G26="N/A",$H26="N/A"),3,$H26),IF(OR($G27="N/A",$H27="N/A"),3,$H27),IF(OR($G28="N/A",$H28="N/A"),3,$H28),IF(OR($G29="N/A",$H29="N/A"),3,$H29),IF(OR($G30="N/A",$H30="N/A"),3,$H30))</f>
        <v>1</v>
      </c>
      <c r="K19" s="398"/>
      <c r="L19" s="398"/>
      <c r="M19" s="25"/>
      <c r="N19" s="25"/>
    </row>
    <row r="20" spans="1:14" ht="99" customHeight="1">
      <c r="A20" s="429"/>
      <c r="B20" s="80"/>
      <c r="C20" s="80"/>
      <c r="D20" s="405"/>
      <c r="E20" s="139" t="s">
        <v>72</v>
      </c>
      <c r="F20" s="151" t="s">
        <v>171</v>
      </c>
      <c r="G20" s="18">
        <v>1</v>
      </c>
      <c r="H20" s="18">
        <v>1</v>
      </c>
      <c r="I20" s="392"/>
      <c r="J20" s="392"/>
      <c r="K20" s="398"/>
      <c r="L20" s="398"/>
      <c r="M20" s="25"/>
      <c r="N20" s="25"/>
    </row>
    <row r="21" spans="1:14" ht="99" customHeight="1">
      <c r="A21" s="429"/>
      <c r="B21" s="80"/>
      <c r="C21" s="80"/>
      <c r="D21" s="405"/>
      <c r="E21" s="139" t="s">
        <v>72</v>
      </c>
      <c r="F21" s="154" t="s">
        <v>172</v>
      </c>
      <c r="G21" s="18">
        <v>1</v>
      </c>
      <c r="H21" s="18">
        <v>1</v>
      </c>
      <c r="I21" s="392"/>
      <c r="J21" s="392"/>
      <c r="K21" s="398"/>
      <c r="L21" s="398"/>
      <c r="M21" s="25"/>
      <c r="N21" s="25"/>
    </row>
    <row r="22" spans="1:14" ht="99" customHeight="1">
      <c r="A22" s="429"/>
      <c r="B22" s="80"/>
      <c r="C22" s="80"/>
      <c r="D22" s="405"/>
      <c r="E22" s="139" t="s">
        <v>75</v>
      </c>
      <c r="F22" s="154" t="s">
        <v>173</v>
      </c>
      <c r="G22" s="18">
        <v>1</v>
      </c>
      <c r="H22" s="18">
        <v>1</v>
      </c>
      <c r="I22" s="392"/>
      <c r="J22" s="392"/>
      <c r="K22" s="398"/>
      <c r="L22" s="398"/>
      <c r="M22" s="25"/>
      <c r="N22" s="25"/>
    </row>
    <row r="23" spans="1:14" ht="99" customHeight="1">
      <c r="A23" s="429"/>
      <c r="B23" s="80"/>
      <c r="C23" s="80"/>
      <c r="D23" s="405"/>
      <c r="E23" s="139" t="s">
        <v>72</v>
      </c>
      <c r="F23" s="155" t="s">
        <v>174</v>
      </c>
      <c r="G23" s="18">
        <v>1</v>
      </c>
      <c r="H23" s="18">
        <v>1</v>
      </c>
      <c r="I23" s="392"/>
      <c r="J23" s="392"/>
      <c r="K23" s="398"/>
      <c r="L23" s="398"/>
      <c r="M23" s="25"/>
      <c r="N23" s="25"/>
    </row>
    <row r="24" spans="1:14" ht="99" customHeight="1">
      <c r="A24" s="429"/>
      <c r="B24" s="80"/>
      <c r="C24" s="146" t="s">
        <v>58</v>
      </c>
      <c r="D24" s="405"/>
      <c r="E24" s="139" t="s">
        <v>75</v>
      </c>
      <c r="F24" s="156" t="s">
        <v>175</v>
      </c>
      <c r="G24" s="18">
        <v>1</v>
      </c>
      <c r="H24" s="18">
        <v>1</v>
      </c>
      <c r="I24" s="392"/>
      <c r="J24" s="392"/>
      <c r="K24" s="398"/>
      <c r="L24" s="398"/>
      <c r="M24" s="25"/>
      <c r="N24" s="25"/>
    </row>
    <row r="25" spans="1:14" ht="99" customHeight="1">
      <c r="A25" s="429"/>
      <c r="B25" s="80"/>
      <c r="C25" s="80"/>
      <c r="D25" s="405"/>
      <c r="E25" s="139" t="s">
        <v>72</v>
      </c>
      <c r="F25" s="157" t="s">
        <v>176</v>
      </c>
      <c r="G25" s="18">
        <v>1</v>
      </c>
      <c r="H25" s="18">
        <v>1</v>
      </c>
      <c r="I25" s="392"/>
      <c r="J25" s="392"/>
      <c r="K25" s="398"/>
      <c r="L25" s="398"/>
      <c r="M25" s="25"/>
      <c r="N25" s="25"/>
    </row>
    <row r="26" spans="1:14" ht="99" customHeight="1">
      <c r="A26" s="429"/>
      <c r="B26" s="80"/>
      <c r="C26" s="146" t="s">
        <v>58</v>
      </c>
      <c r="D26" s="405"/>
      <c r="E26" s="139" t="s">
        <v>75</v>
      </c>
      <c r="F26" s="158" t="s">
        <v>177</v>
      </c>
      <c r="G26" s="18">
        <v>1</v>
      </c>
      <c r="H26" s="18">
        <v>1</v>
      </c>
      <c r="I26" s="392"/>
      <c r="J26" s="392"/>
      <c r="K26" s="398"/>
      <c r="L26" s="398"/>
      <c r="M26" s="25"/>
      <c r="N26" s="25"/>
    </row>
    <row r="27" spans="1:14" ht="99" customHeight="1">
      <c r="A27" s="429"/>
      <c r="B27" s="80"/>
      <c r="C27" s="146" t="s">
        <v>58</v>
      </c>
      <c r="D27" s="405"/>
      <c r="E27" s="139" t="s">
        <v>75</v>
      </c>
      <c r="F27" s="159" t="s">
        <v>178</v>
      </c>
      <c r="G27" s="18">
        <v>1</v>
      </c>
      <c r="H27" s="18">
        <v>1</v>
      </c>
      <c r="I27" s="392"/>
      <c r="J27" s="392"/>
      <c r="K27" s="398"/>
      <c r="L27" s="398"/>
      <c r="M27" s="25"/>
      <c r="N27" s="25"/>
    </row>
    <row r="28" spans="1:14" ht="99" customHeight="1">
      <c r="A28" s="429"/>
      <c r="B28" s="80"/>
      <c r="C28" s="80"/>
      <c r="D28" s="405"/>
      <c r="E28" s="139" t="s">
        <v>72</v>
      </c>
      <c r="F28" s="160" t="s">
        <v>179</v>
      </c>
      <c r="G28" s="18">
        <v>1</v>
      </c>
      <c r="H28" s="18">
        <v>1</v>
      </c>
      <c r="I28" s="392"/>
      <c r="J28" s="392"/>
      <c r="K28" s="398"/>
      <c r="L28" s="398"/>
      <c r="M28" s="25"/>
      <c r="N28" s="25"/>
    </row>
    <row r="29" spans="1:14" ht="99" customHeight="1">
      <c r="A29" s="429"/>
      <c r="B29" s="80"/>
      <c r="C29" s="80"/>
      <c r="D29" s="405"/>
      <c r="E29" s="139" t="s">
        <v>72</v>
      </c>
      <c r="F29" s="161" t="s">
        <v>180</v>
      </c>
      <c r="G29" s="18">
        <v>1</v>
      </c>
      <c r="H29" s="18">
        <v>1</v>
      </c>
      <c r="I29" s="392"/>
      <c r="J29" s="392"/>
      <c r="K29" s="398"/>
      <c r="L29" s="398"/>
      <c r="M29" s="25"/>
      <c r="N29" s="25"/>
    </row>
    <row r="30" spans="1:14" ht="99" customHeight="1">
      <c r="A30" s="430"/>
      <c r="B30" s="80"/>
      <c r="C30" s="80"/>
      <c r="D30" s="406"/>
      <c r="E30" s="139" t="s">
        <v>75</v>
      </c>
      <c r="F30" s="162" t="s">
        <v>181</v>
      </c>
      <c r="G30" s="18">
        <v>1</v>
      </c>
      <c r="H30" s="18">
        <v>1</v>
      </c>
      <c r="I30" s="393"/>
      <c r="J30" s="393"/>
      <c r="K30" s="399"/>
      <c r="L30" s="399"/>
      <c r="M30" s="25"/>
      <c r="N30" s="25"/>
    </row>
    <row r="31" spans="1:14" ht="99" customHeight="1">
      <c r="A31" s="428" t="s">
        <v>182</v>
      </c>
      <c r="B31" s="117"/>
      <c r="C31" s="435"/>
      <c r="D31" s="404" t="s">
        <v>183</v>
      </c>
      <c r="E31" s="139" t="s">
        <v>78</v>
      </c>
      <c r="F31" s="81" t="s">
        <v>184</v>
      </c>
      <c r="G31" s="18">
        <v>1</v>
      </c>
      <c r="H31" s="18">
        <v>1</v>
      </c>
      <c r="I31" s="391">
        <f>AVERAGE(IF(OR($G31="N/A",$H31="N/A"),3,$G31),IF(OR($G32="N/A",$H32="N/A"),3,$G32),IF(OR($G33="N/A",$H33="N/A"),3,$G33),IF(OR($G34="N/A",$H34="N/A"),3,$G34),IF(OR($G35="N/A",$H35="N/A"),3,$G35),IF(OR($G36="N/A",$H36="N/A"),3,$G36))</f>
        <v>1</v>
      </c>
      <c r="J31" s="391">
        <f>AVERAGE(IF(OR($G31="N/A",$H31="N/A"),3,$H31),IF(OR($G32="N/A",$H32="N/A"),3,$H32),IF(OR($G33="N/A",$H33="N/A"),3,$H33),IF(OR($G34="N/A",$H34="N/A"),3,$H34),IF(OR($G35="N/A",$H35="N/A"),3,$H35),IF(OR($G36="N/A",$H36="N/A"),3,$H36))</f>
        <v>1</v>
      </c>
      <c r="K31" s="397">
        <f>AVERAGE(I31,I37,I39,I40,I43,I44)</f>
        <v>1</v>
      </c>
      <c r="L31" s="397">
        <f>AVERAGE(J31,J37,J39,J40,J43,J44)</f>
        <v>1</v>
      </c>
      <c r="M31" s="25"/>
      <c r="N31" s="25"/>
    </row>
    <row r="32" spans="1:14" ht="99" customHeight="1">
      <c r="A32" s="429"/>
      <c r="B32" s="80"/>
      <c r="C32" s="433"/>
      <c r="D32" s="405"/>
      <c r="E32" s="139" t="s">
        <v>72</v>
      </c>
      <c r="F32" s="132" t="s">
        <v>185</v>
      </c>
      <c r="G32" s="18">
        <v>1</v>
      </c>
      <c r="H32" s="18">
        <v>1</v>
      </c>
      <c r="I32" s="392"/>
      <c r="J32" s="392"/>
      <c r="K32" s="398"/>
      <c r="L32" s="398"/>
      <c r="M32" s="25"/>
      <c r="N32" s="25"/>
    </row>
    <row r="33" spans="1:19" ht="99" customHeight="1">
      <c r="A33" s="429"/>
      <c r="B33" s="80"/>
      <c r="C33" s="433"/>
      <c r="D33" s="405"/>
      <c r="E33" s="139" t="s">
        <v>72</v>
      </c>
      <c r="F33" s="132" t="s">
        <v>186</v>
      </c>
      <c r="G33" s="18">
        <v>1</v>
      </c>
      <c r="H33" s="18">
        <v>1</v>
      </c>
      <c r="I33" s="392"/>
      <c r="J33" s="392"/>
      <c r="K33" s="398"/>
      <c r="L33" s="398"/>
      <c r="M33" s="25"/>
      <c r="N33" s="25"/>
    </row>
    <row r="34" spans="1:19" ht="99" customHeight="1">
      <c r="A34" s="429"/>
      <c r="B34" s="80"/>
      <c r="C34" s="433"/>
      <c r="D34" s="405"/>
      <c r="E34" s="139" t="s">
        <v>75</v>
      </c>
      <c r="F34" s="132" t="s">
        <v>187</v>
      </c>
      <c r="G34" s="18">
        <v>1</v>
      </c>
      <c r="H34" s="18">
        <v>1</v>
      </c>
      <c r="I34" s="392"/>
      <c r="J34" s="392"/>
      <c r="K34" s="398"/>
      <c r="L34" s="398"/>
      <c r="M34" s="25"/>
      <c r="N34" s="25"/>
    </row>
    <row r="35" spans="1:19" ht="99" customHeight="1">
      <c r="A35" s="429"/>
      <c r="B35" s="80"/>
      <c r="C35" s="433"/>
      <c r="D35" s="405"/>
      <c r="E35" s="139" t="s">
        <v>72</v>
      </c>
      <c r="F35" s="142" t="s">
        <v>188</v>
      </c>
      <c r="G35" s="18">
        <v>1</v>
      </c>
      <c r="H35" s="18">
        <v>1</v>
      </c>
      <c r="I35" s="392"/>
      <c r="J35" s="392"/>
      <c r="K35" s="398"/>
      <c r="L35" s="398"/>
      <c r="M35" s="25"/>
      <c r="N35" s="25"/>
    </row>
    <row r="36" spans="1:19" ht="99" customHeight="1">
      <c r="A36" s="429"/>
      <c r="B36" s="80"/>
      <c r="C36" s="433"/>
      <c r="D36" s="406"/>
      <c r="E36" s="139" t="s">
        <v>72</v>
      </c>
      <c r="F36" s="163" t="s">
        <v>189</v>
      </c>
      <c r="G36" s="18">
        <v>1</v>
      </c>
      <c r="H36" s="18">
        <v>1</v>
      </c>
      <c r="I36" s="393"/>
      <c r="J36" s="393"/>
      <c r="K36" s="398"/>
      <c r="L36" s="398"/>
      <c r="M36" s="25"/>
      <c r="N36" s="25"/>
    </row>
    <row r="37" spans="1:19" ht="99" customHeight="1">
      <c r="A37" s="429"/>
      <c r="B37" s="80"/>
      <c r="C37" s="433"/>
      <c r="D37" s="415" t="s">
        <v>190</v>
      </c>
      <c r="E37" s="139" t="s">
        <v>72</v>
      </c>
      <c r="F37" s="125" t="s">
        <v>191</v>
      </c>
      <c r="G37" s="18">
        <v>1</v>
      </c>
      <c r="H37" s="18">
        <v>1</v>
      </c>
      <c r="I37" s="391">
        <f>AVERAGE(IF(OR($G37="N/A",$H37="N/A"),3,$G37),IF(OR($G38="N/A",$H38="N/A"),3,$G38))</f>
        <v>1</v>
      </c>
      <c r="J37" s="391">
        <f>AVERAGE(IF(OR($G37="N/A",$H37="N/A"),3,$H37),IF(OR($G38="N/A",$H38="N/A"),3,$H38))</f>
        <v>1</v>
      </c>
      <c r="K37" s="398"/>
      <c r="L37" s="398"/>
      <c r="M37" s="25"/>
      <c r="N37" s="25"/>
    </row>
    <row r="38" spans="1:19" ht="99" customHeight="1">
      <c r="A38" s="429"/>
      <c r="B38" s="80"/>
      <c r="C38" s="433"/>
      <c r="D38" s="416"/>
      <c r="E38" s="139" t="s">
        <v>75</v>
      </c>
      <c r="F38" s="144" t="s">
        <v>192</v>
      </c>
      <c r="G38" s="18">
        <v>1</v>
      </c>
      <c r="H38" s="18">
        <v>1</v>
      </c>
      <c r="I38" s="393"/>
      <c r="J38" s="393"/>
      <c r="K38" s="398"/>
      <c r="L38" s="398"/>
      <c r="M38" s="25"/>
      <c r="N38" s="25"/>
    </row>
    <row r="39" spans="1:19" ht="99" customHeight="1">
      <c r="A39" s="429"/>
      <c r="B39" s="80"/>
      <c r="C39" s="433"/>
      <c r="D39" s="68" t="s">
        <v>193</v>
      </c>
      <c r="E39" s="139" t="s">
        <v>72</v>
      </c>
      <c r="F39" s="70" t="s">
        <v>194</v>
      </c>
      <c r="G39" s="18">
        <v>1</v>
      </c>
      <c r="H39" s="18">
        <v>1</v>
      </c>
      <c r="I39" s="72">
        <f>IF(OR($G39="N/A",$H39="N/A"),3,$G39)</f>
        <v>1</v>
      </c>
      <c r="J39" s="72">
        <f>IF(OR($G39="N/A",$H39="N/A"),3,$H39)</f>
        <v>1</v>
      </c>
      <c r="K39" s="398"/>
      <c r="L39" s="398"/>
      <c r="M39" s="25"/>
      <c r="N39" s="25"/>
    </row>
    <row r="40" spans="1:19" ht="99" customHeight="1">
      <c r="A40" s="429"/>
      <c r="B40" s="80"/>
      <c r="C40" s="433"/>
      <c r="D40" s="404" t="s">
        <v>195</v>
      </c>
      <c r="E40" s="139" t="s">
        <v>78</v>
      </c>
      <c r="F40" s="125" t="s">
        <v>196</v>
      </c>
      <c r="G40" s="18">
        <v>1</v>
      </c>
      <c r="H40" s="18">
        <v>1</v>
      </c>
      <c r="I40" s="391">
        <f>AVERAGE(IF(OR($G40="N/A",$H40="N/A"),3,$G40),IF(OR($G41="N/A",$H41="N/A"),3,$G41),IF(OR($G42="N/A",$H42="N/A"),3,$G42))</f>
        <v>1</v>
      </c>
      <c r="J40" s="391">
        <f>AVERAGE(IF(OR($G40="N/A",$H40="N/A"),3,$H40),IF(OR($G41="N/A",$H41="N/A"),3,$H41),IF(OR($G42="N/A",$H42="N/A"),3,$H42))</f>
        <v>1</v>
      </c>
      <c r="K40" s="398"/>
      <c r="L40" s="398"/>
      <c r="M40" s="25"/>
      <c r="N40" s="25"/>
    </row>
    <row r="41" spans="1:19" ht="99" customHeight="1">
      <c r="A41" s="429"/>
      <c r="B41" s="164" t="s">
        <v>89</v>
      </c>
      <c r="C41" s="433"/>
      <c r="D41" s="405"/>
      <c r="E41" s="139" t="s">
        <v>72</v>
      </c>
      <c r="F41" s="165" t="s">
        <v>197</v>
      </c>
      <c r="G41" s="18">
        <v>1</v>
      </c>
      <c r="H41" s="18">
        <v>1</v>
      </c>
      <c r="I41" s="392"/>
      <c r="J41" s="392"/>
      <c r="K41" s="398"/>
      <c r="L41" s="398"/>
      <c r="M41" s="25"/>
      <c r="N41" s="25"/>
    </row>
    <row r="42" spans="1:19" ht="99" customHeight="1">
      <c r="A42" s="429"/>
      <c r="B42" s="164" t="s">
        <v>89</v>
      </c>
      <c r="C42" s="433"/>
      <c r="D42" s="406"/>
      <c r="E42" s="139" t="s">
        <v>75</v>
      </c>
      <c r="F42" s="98" t="s">
        <v>198</v>
      </c>
      <c r="G42" s="18">
        <v>1</v>
      </c>
      <c r="H42" s="18">
        <v>1</v>
      </c>
      <c r="I42" s="393"/>
      <c r="J42" s="393"/>
      <c r="K42" s="398"/>
      <c r="L42" s="398"/>
      <c r="M42" s="25"/>
      <c r="N42" s="25"/>
    </row>
    <row r="43" spans="1:19" ht="99" customHeight="1">
      <c r="A43" s="429"/>
      <c r="B43" s="164" t="s">
        <v>89</v>
      </c>
      <c r="C43" s="434"/>
      <c r="D43" s="68" t="s">
        <v>199</v>
      </c>
      <c r="E43" s="139" t="s">
        <v>72</v>
      </c>
      <c r="F43" s="166" t="s">
        <v>200</v>
      </c>
      <c r="G43" s="18">
        <v>1</v>
      </c>
      <c r="H43" s="18">
        <v>1</v>
      </c>
      <c r="I43" s="72">
        <f>G43</f>
        <v>1</v>
      </c>
      <c r="J43" s="72">
        <f>H43</f>
        <v>1</v>
      </c>
      <c r="K43" s="398"/>
      <c r="L43" s="398"/>
      <c r="M43" s="25"/>
      <c r="N43" s="25"/>
    </row>
    <row r="44" spans="1:19" ht="99" customHeight="1">
      <c r="A44" s="429"/>
      <c r="B44" s="167"/>
      <c r="C44" s="168" t="s">
        <v>58</v>
      </c>
      <c r="D44" s="418" t="s">
        <v>201</v>
      </c>
      <c r="E44" s="139" t="s">
        <v>72</v>
      </c>
      <c r="F44" s="169" t="s">
        <v>202</v>
      </c>
      <c r="G44" s="18">
        <v>1</v>
      </c>
      <c r="H44" s="18">
        <v>1</v>
      </c>
      <c r="I44" s="391">
        <f>AVERAGE(IF(OR($G44="N/A",$H44="N/A"),3,$G44),IF(OR($G45="N/A",$H45="N/A"),3,$G45))</f>
        <v>1</v>
      </c>
      <c r="J44" s="391">
        <f>AVERAGE(IF(OR($G44="N/A",$H44="N/A"),3,$H44),IF(OR($G45="N/A",$H45="N/A"),3,$H45))</f>
        <v>1</v>
      </c>
      <c r="K44" s="398"/>
      <c r="L44" s="398"/>
      <c r="M44" s="25"/>
      <c r="N44" s="25"/>
    </row>
    <row r="45" spans="1:19" ht="99" customHeight="1">
      <c r="A45" s="430"/>
      <c r="B45" s="89"/>
      <c r="C45" s="170"/>
      <c r="D45" s="418"/>
      <c r="E45" s="139" t="s">
        <v>75</v>
      </c>
      <c r="F45" s="144" t="s">
        <v>203</v>
      </c>
      <c r="G45" s="18">
        <v>1</v>
      </c>
      <c r="H45" s="18">
        <v>1</v>
      </c>
      <c r="I45" s="393"/>
      <c r="J45" s="393"/>
      <c r="K45" s="399"/>
      <c r="L45" s="399"/>
      <c r="M45" s="25"/>
      <c r="N45" s="25"/>
    </row>
    <row r="46" spans="1:19" ht="99" customHeight="1">
      <c r="A46" s="432" t="s">
        <v>204</v>
      </c>
      <c r="B46" s="80"/>
      <c r="C46" s="80"/>
      <c r="D46" s="68" t="s">
        <v>205</v>
      </c>
      <c r="E46" s="139" t="s">
        <v>72</v>
      </c>
      <c r="F46" s="70" t="s">
        <v>206</v>
      </c>
      <c r="G46" s="18">
        <v>1</v>
      </c>
      <c r="H46" s="18">
        <v>1</v>
      </c>
      <c r="I46" s="72">
        <f>IF(OR($G46="N/A",$H46="N/A"),3,$G46)</f>
        <v>1</v>
      </c>
      <c r="J46" s="72">
        <f>IF(OR($G46="N/A",$H46="N/A"),3,$H46)</f>
        <v>1</v>
      </c>
      <c r="K46" s="397">
        <f>AVERAGE(I46,I47,I56)</f>
        <v>1</v>
      </c>
      <c r="L46" s="397">
        <f>AVERAGE(J46,J47,J56)</f>
        <v>1</v>
      </c>
      <c r="M46" s="25"/>
      <c r="N46" s="25"/>
    </row>
    <row r="47" spans="1:19" ht="99" customHeight="1">
      <c r="A47" s="429"/>
      <c r="B47" s="80"/>
      <c r="C47" s="80"/>
      <c r="D47" s="404" t="s">
        <v>207</v>
      </c>
      <c r="E47" s="139" t="s">
        <v>78</v>
      </c>
      <c r="F47" s="171" t="s">
        <v>208</v>
      </c>
      <c r="G47" s="18">
        <v>1</v>
      </c>
      <c r="H47" s="18">
        <v>1</v>
      </c>
      <c r="I47" s="391">
        <f>AVERAGE(IF(OR($G47="N/A",$H47="N/A"),3,$G47),IF(OR($G48="N/A",$H48="N/A"),3,$G48),IF(OR($G49="N/A",$H49="N/A"),3,$G49),IF(OR($G50="N/A",$H50="N/A"),3,$G50),IF(OR($G51="N/A",$H51="N/A"),3,$G51),IF(OR($G52="N/A",$H52="N/A"),3,$G52),IF(OR($G53="N/A",$H53="N/A"),3,$G53),IF(OR($G54="N/A",$H54="N/A"),3,$G54),IF(OR($G55="N/A",$H55="N/A"),3,$G55))</f>
        <v>1</v>
      </c>
      <c r="J47" s="391">
        <f>AVERAGE(IF(OR($G47="N/A",$H47="N/A"),3,$H47),IF(OR($G48="N/A",$H48="N/A"),3,$H48),IF(OR($G49="N/A",$H49="N/A"),3,$H49),IF(OR($G50="N/A",$H50="N/A"),3,$H50),IF(OR($G51="N/A",$H51="N/A"),3,$H51),IF(OR($G52="N/A",$H52="N/A"),3,$H52),IF(OR($G53="N/A",$H53="N/A"),3,$H53),IF(OR($G54="N/A",$H54="N/A"),3,$H54),IF(OR($G55="N/A",$H55="N/A"),3,$H55))</f>
        <v>1</v>
      </c>
      <c r="K47" s="398"/>
      <c r="L47" s="398"/>
      <c r="M47" s="25"/>
      <c r="N47" s="25"/>
    </row>
    <row r="48" spans="1:19" ht="99" customHeight="1">
      <c r="A48" s="429"/>
      <c r="B48" s="80"/>
      <c r="C48" s="80"/>
      <c r="D48" s="405"/>
      <c r="E48" s="139" t="s">
        <v>72</v>
      </c>
      <c r="F48" s="172" t="s">
        <v>209</v>
      </c>
      <c r="G48" s="18">
        <v>1</v>
      </c>
      <c r="H48" s="18">
        <v>1</v>
      </c>
      <c r="I48" s="392"/>
      <c r="J48" s="392"/>
      <c r="K48" s="398"/>
      <c r="L48" s="398"/>
      <c r="M48" s="25"/>
      <c r="N48" s="25"/>
      <c r="S48" s="173"/>
    </row>
    <row r="49" spans="1:14" ht="99" customHeight="1">
      <c r="A49" s="429"/>
      <c r="B49" s="174"/>
      <c r="C49" s="80"/>
      <c r="D49" s="405"/>
      <c r="E49" s="139" t="s">
        <v>72</v>
      </c>
      <c r="F49" s="133" t="s">
        <v>210</v>
      </c>
      <c r="G49" s="18">
        <v>1</v>
      </c>
      <c r="H49" s="18">
        <v>1</v>
      </c>
      <c r="I49" s="392"/>
      <c r="J49" s="392"/>
      <c r="K49" s="398"/>
      <c r="L49" s="398"/>
      <c r="M49" s="25"/>
      <c r="N49" s="25"/>
    </row>
    <row r="50" spans="1:14" ht="99" customHeight="1">
      <c r="A50" s="429"/>
      <c r="B50" s="80"/>
      <c r="C50" s="80"/>
      <c r="D50" s="405"/>
      <c r="E50" s="139" t="s">
        <v>72</v>
      </c>
      <c r="F50" s="132" t="s">
        <v>211</v>
      </c>
      <c r="G50" s="18">
        <v>1</v>
      </c>
      <c r="H50" s="18">
        <v>1</v>
      </c>
      <c r="I50" s="392"/>
      <c r="J50" s="392"/>
      <c r="K50" s="398"/>
      <c r="L50" s="398"/>
      <c r="M50" s="25"/>
      <c r="N50" s="25"/>
    </row>
    <row r="51" spans="1:14" ht="99" customHeight="1">
      <c r="A51" s="429"/>
      <c r="B51" s="80"/>
      <c r="C51" s="80"/>
      <c r="D51" s="405"/>
      <c r="E51" s="139" t="s">
        <v>72</v>
      </c>
      <c r="F51" s="133" t="s">
        <v>212</v>
      </c>
      <c r="G51" s="18">
        <v>1</v>
      </c>
      <c r="H51" s="18">
        <v>1</v>
      </c>
      <c r="I51" s="392"/>
      <c r="J51" s="392"/>
      <c r="K51" s="398"/>
      <c r="L51" s="398"/>
      <c r="M51" s="25"/>
      <c r="N51" s="25"/>
    </row>
    <row r="52" spans="1:14" ht="99" customHeight="1">
      <c r="A52" s="429"/>
      <c r="B52" s="175"/>
      <c r="C52" s="431"/>
      <c r="D52" s="405"/>
      <c r="E52" s="139" t="s">
        <v>72</v>
      </c>
      <c r="F52" s="132" t="s">
        <v>213</v>
      </c>
      <c r="G52" s="18">
        <v>1</v>
      </c>
      <c r="H52" s="18">
        <v>1</v>
      </c>
      <c r="I52" s="392"/>
      <c r="J52" s="392"/>
      <c r="K52" s="398"/>
      <c r="L52" s="398"/>
      <c r="M52" s="25"/>
      <c r="N52" s="25"/>
    </row>
    <row r="53" spans="1:14" ht="99" customHeight="1">
      <c r="A53" s="429"/>
      <c r="B53" s="175"/>
      <c r="C53" s="431"/>
      <c r="D53" s="405"/>
      <c r="E53" s="139" t="s">
        <v>75</v>
      </c>
      <c r="F53" s="133" t="s">
        <v>214</v>
      </c>
      <c r="G53" s="18">
        <v>1</v>
      </c>
      <c r="H53" s="18">
        <v>1</v>
      </c>
      <c r="I53" s="392"/>
      <c r="J53" s="392"/>
      <c r="K53" s="398"/>
      <c r="L53" s="398"/>
      <c r="M53" s="25"/>
      <c r="N53" s="25"/>
    </row>
    <row r="54" spans="1:14" ht="99" customHeight="1">
      <c r="A54" s="429"/>
      <c r="B54" s="176"/>
      <c r="C54" s="431"/>
      <c r="D54" s="405"/>
      <c r="E54" s="139" t="s">
        <v>75</v>
      </c>
      <c r="F54" s="132" t="s">
        <v>215</v>
      </c>
      <c r="G54" s="18">
        <v>1</v>
      </c>
      <c r="H54" s="18">
        <v>1</v>
      </c>
      <c r="I54" s="392"/>
      <c r="J54" s="392"/>
      <c r="K54" s="398"/>
      <c r="L54" s="398"/>
      <c r="M54" s="25"/>
      <c r="N54" s="25"/>
    </row>
    <row r="55" spans="1:14" ht="120" customHeight="1">
      <c r="A55" s="429"/>
      <c r="B55" s="164" t="s">
        <v>89</v>
      </c>
      <c r="C55" s="89"/>
      <c r="D55" s="406"/>
      <c r="E55" s="139" t="s">
        <v>75</v>
      </c>
      <c r="F55" s="177" t="s">
        <v>216</v>
      </c>
      <c r="G55" s="18">
        <v>1</v>
      </c>
      <c r="H55" s="18">
        <v>1</v>
      </c>
      <c r="I55" s="393"/>
      <c r="J55" s="393"/>
      <c r="K55" s="398"/>
      <c r="L55" s="398"/>
      <c r="M55" s="25"/>
      <c r="N55" s="25"/>
    </row>
    <row r="56" spans="1:14" ht="99" customHeight="1">
      <c r="A56" s="429"/>
      <c r="B56" s="164" t="s">
        <v>89</v>
      </c>
      <c r="C56" s="80"/>
      <c r="D56" s="436" t="s">
        <v>217</v>
      </c>
      <c r="E56" s="139" t="s">
        <v>72</v>
      </c>
      <c r="F56" s="178" t="s">
        <v>218</v>
      </c>
      <c r="G56" s="18">
        <v>1</v>
      </c>
      <c r="H56" s="18">
        <v>1</v>
      </c>
      <c r="I56" s="407">
        <f>AVERAGE(IF(OR($G56="N/A",$H56="N/A"),3,$G56),IF(OR($G57="N/A",$H57="N/A"),3,$G57))</f>
        <v>1</v>
      </c>
      <c r="J56" s="407">
        <f>AVERAGE(IF(OR($G56="N/A",$H56="N/A"),3,$H56),IF(OR($G57="N/A",$H57="N/A"),3,$H57))</f>
        <v>1</v>
      </c>
      <c r="K56" s="398"/>
      <c r="L56" s="398"/>
      <c r="M56" s="25"/>
      <c r="N56" s="25"/>
    </row>
    <row r="57" spans="1:14" ht="99" customHeight="1">
      <c r="A57" s="429"/>
      <c r="B57" s="164" t="s">
        <v>89</v>
      </c>
      <c r="C57" s="89"/>
      <c r="D57" s="437"/>
      <c r="E57" s="69" t="s">
        <v>75</v>
      </c>
      <c r="F57" s="98" t="s">
        <v>219</v>
      </c>
      <c r="G57" s="18">
        <v>1</v>
      </c>
      <c r="H57" s="18">
        <v>1</v>
      </c>
      <c r="I57" s="407"/>
      <c r="J57" s="407"/>
      <c r="K57" s="399"/>
      <c r="L57" s="399"/>
      <c r="M57" s="25"/>
      <c r="N57" s="25"/>
    </row>
  </sheetData>
  <sheetProtection algorithmName="SHA-512" hashValue="WZ0SGvP5Tu4LOwN7udxWzo/AXhRNwm+yQi2Al6ATOPJ0/UOJrYk9nODKU4eJA4V3uca+CfN6vzN1PTNMMDljCg==" saltValue="tcOWcVyn9sdhB+QSejCvfg==" spinCount="100000" sheet="1" formatColumns="0" formatRows="0" insertColumns="0" insertRows="0" insertHyperlinks="0" sort="0" autoFilter="0" pivotTables="0"/>
  <autoFilter ref="A2:N57" xr:uid="{FA7079F6-CB49-47A8-A25A-3B781F9DA934}"/>
  <mergeCells count="53">
    <mergeCell ref="I40:I42"/>
    <mergeCell ref="J40:J42"/>
    <mergeCell ref="I47:I55"/>
    <mergeCell ref="J47:J55"/>
    <mergeCell ref="I56:I57"/>
    <mergeCell ref="J56:J57"/>
    <mergeCell ref="I44:I45"/>
    <mergeCell ref="J14:J15"/>
    <mergeCell ref="D1:E1"/>
    <mergeCell ref="A1:B1"/>
    <mergeCell ref="K46:K57"/>
    <mergeCell ref="G1:N1"/>
    <mergeCell ref="D3:D6"/>
    <mergeCell ref="I3:I6"/>
    <mergeCell ref="J3:J6"/>
    <mergeCell ref="D7:D11"/>
    <mergeCell ref="I17:I18"/>
    <mergeCell ref="D14:D15"/>
    <mergeCell ref="I14:I15"/>
    <mergeCell ref="I7:I11"/>
    <mergeCell ref="D12:D13"/>
    <mergeCell ref="I12:I13"/>
    <mergeCell ref="L46:L57"/>
    <mergeCell ref="I31:I36"/>
    <mergeCell ref="I37:I38"/>
    <mergeCell ref="M14:M15"/>
    <mergeCell ref="N14:N15"/>
    <mergeCell ref="K3:K30"/>
    <mergeCell ref="K31:K45"/>
    <mergeCell ref="J31:J36"/>
    <mergeCell ref="L31:L45"/>
    <mergeCell ref="J17:J18"/>
    <mergeCell ref="J19:J30"/>
    <mergeCell ref="J44:J45"/>
    <mergeCell ref="J37:J38"/>
    <mergeCell ref="J7:J11"/>
    <mergeCell ref="L3:L30"/>
    <mergeCell ref="I19:I30"/>
    <mergeCell ref="J12:J13"/>
    <mergeCell ref="C52:C54"/>
    <mergeCell ref="A46:A57"/>
    <mergeCell ref="C39:C43"/>
    <mergeCell ref="C31:C38"/>
    <mergeCell ref="D47:D55"/>
    <mergeCell ref="D56:D57"/>
    <mergeCell ref="A3:A30"/>
    <mergeCell ref="D19:D30"/>
    <mergeCell ref="D17:D18"/>
    <mergeCell ref="A31:A45"/>
    <mergeCell ref="D44:D45"/>
    <mergeCell ref="D40:D42"/>
    <mergeCell ref="D31:D36"/>
    <mergeCell ref="D37:D38"/>
  </mergeCells>
  <conditionalFormatting sqref="G3:H57">
    <cfRule type="expression" dxfId="18" priority="1">
      <formula>AND(NA_Count&gt;5,COUNTIF($G3:$H3,"N/A")&gt;0)</formula>
    </cfRule>
  </conditionalFormatting>
  <dataValidations count="2">
    <dataValidation type="list" allowBlank="1" showInputMessage="1" showErrorMessage="1" sqref="G45:H54 G28:H40 G25:H25 G20:H23 G3:H12 G14:H18" xr:uid="{CC5DE964-C9BC-4EF0-AFE3-AF1419F6249C}">
      <formula1>"1,2,3,4,5,N/A"</formula1>
    </dataValidation>
    <dataValidation type="list" allowBlank="1" showInputMessage="1" showErrorMessage="1" sqref="G55:H57 G41:H44 G26:H27 G24:H24 G19:H19 G13:H13" xr:uid="{114AE26B-F266-42F3-B2EA-4422C0A77C7D}">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883A950-1DDC-41A6-9701-FF8415FFF3CE}">
          <x14:formula1>
            <xm:f>Sheet1!$D$2:$D$4</xm:f>
          </x14:formula1>
          <xm:sqref>E3:E57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tabColor rgb="FF918CEA"/>
  </sheetPr>
  <dimension ref="A1:N81"/>
  <sheetViews>
    <sheetView showGridLines="0" topLeftCell="C1" zoomScaleNormal="100" zoomScaleSheetLayoutView="50" workbookViewId="0">
      <pane ySplit="2" topLeftCell="A76" activePane="bottomLeft" state="frozen"/>
      <selection pane="bottomLeft" activeCell="G3" sqref="G3:H81"/>
    </sheetView>
  </sheetViews>
  <sheetFormatPr defaultColWidth="8.85546875" defaultRowHeight="14.45"/>
  <cols>
    <col min="1" max="1" width="30.28515625" customWidth="1"/>
    <col min="2" max="2" width="22.85546875" customWidth="1"/>
    <col min="3" max="3" width="17.28515625" customWidth="1"/>
    <col min="4" max="4" width="33.28515625" customWidth="1"/>
    <col min="5" max="5" width="17.42578125" customWidth="1"/>
    <col min="6" max="6" width="57.5703125" customWidth="1"/>
    <col min="7" max="7" width="13.28515625" customWidth="1"/>
    <col min="8" max="8" width="13.42578125" customWidth="1"/>
    <col min="9" max="12" width="15.7109375" style="51" customWidth="1"/>
    <col min="13" max="14" width="60.7109375" customWidth="1"/>
  </cols>
  <sheetData>
    <row r="1" spans="1:14" ht="28.5" customHeight="1" thickBot="1">
      <c r="A1" s="461" t="s">
        <v>220</v>
      </c>
      <c r="B1" s="420"/>
      <c r="C1" s="61">
        <f>Introduction!Q6</f>
        <v>46078</v>
      </c>
      <c r="D1" s="426" t="s">
        <v>54</v>
      </c>
      <c r="E1" s="427"/>
      <c r="F1" s="61">
        <f>Introduction!T31</f>
        <v>46073</v>
      </c>
      <c r="G1" s="421" t="s">
        <v>55</v>
      </c>
      <c r="H1" s="422"/>
      <c r="I1" s="422"/>
      <c r="J1" s="422"/>
      <c r="K1" s="422"/>
      <c r="L1" s="422"/>
      <c r="M1" s="422"/>
      <c r="N1" s="423"/>
    </row>
    <row r="2" spans="1:14" ht="45.6" customHeight="1">
      <c r="A2" s="62" t="s">
        <v>56</v>
      </c>
      <c r="B2" s="62" t="s">
        <v>57</v>
      </c>
      <c r="C2" s="62" t="s">
        <v>58</v>
      </c>
      <c r="D2" s="62" t="s">
        <v>59</v>
      </c>
      <c r="E2" s="62" t="s">
        <v>60</v>
      </c>
      <c r="F2" s="62" t="s">
        <v>61</v>
      </c>
      <c r="G2" s="64" t="s">
        <v>62</v>
      </c>
      <c r="H2" s="64" t="s">
        <v>63</v>
      </c>
      <c r="I2" s="64" t="s">
        <v>64</v>
      </c>
      <c r="J2" s="64" t="s">
        <v>65</v>
      </c>
      <c r="K2" s="64" t="s">
        <v>66</v>
      </c>
      <c r="L2" s="64" t="s">
        <v>67</v>
      </c>
      <c r="M2" s="65" t="s">
        <v>68</v>
      </c>
      <c r="N2" s="65" t="s">
        <v>69</v>
      </c>
    </row>
    <row r="3" spans="1:14" ht="94.5" customHeight="1">
      <c r="A3" s="449" t="s">
        <v>221</v>
      </c>
      <c r="B3" s="117"/>
      <c r="C3" s="179" t="s">
        <v>58</v>
      </c>
      <c r="D3" s="404" t="s">
        <v>222</v>
      </c>
      <c r="E3" s="139" t="s">
        <v>78</v>
      </c>
      <c r="F3" s="169" t="s">
        <v>223</v>
      </c>
      <c r="G3" s="18">
        <v>1</v>
      </c>
      <c r="H3" s="18">
        <v>1</v>
      </c>
      <c r="I3" s="391">
        <f>AVERAGE(IF(OR($G3="N/A",$H3="N/A"),3,$G3),IF(OR($G4="N/A",$H4="N/A"),3,$G4),IF(OR($G5="N/A",$H5="N/A"),3,$G5),IF(OR($G6="N/A",$H6="N/A"),3,$G6),IF(OR($G7="N/A",$H7="N/A"),3,$G7))</f>
        <v>1</v>
      </c>
      <c r="J3" s="391">
        <f>AVERAGE(IF(OR($G3="N/A",$H3="N/A"),3,$H3),IF(OR($G4="N/A",$H4="N/A"),3,$H4),IF(OR($G5="N/A",$H5="N/A"),3,$H5),IF(OR($G6="N/A",$H6="N/A"),3,$H6),IF(OR($G7="N/A",$H7="N/A"),3,$H7))</f>
        <v>1</v>
      </c>
      <c r="K3" s="397">
        <f>AVERAGE(I3:I28)</f>
        <v>1</v>
      </c>
      <c r="L3" s="397">
        <f>AVERAGE(J3:J24)</f>
        <v>1</v>
      </c>
      <c r="M3" s="25"/>
      <c r="N3" s="25"/>
    </row>
    <row r="4" spans="1:14" ht="94.5" customHeight="1">
      <c r="A4" s="450"/>
      <c r="B4" s="80"/>
      <c r="C4" s="80"/>
      <c r="D4" s="405"/>
      <c r="E4" s="139" t="s">
        <v>72</v>
      </c>
      <c r="F4" s="116" t="s">
        <v>224</v>
      </c>
      <c r="G4" s="18">
        <v>1</v>
      </c>
      <c r="H4" s="18">
        <v>1</v>
      </c>
      <c r="I4" s="392"/>
      <c r="J4" s="392"/>
      <c r="K4" s="398"/>
      <c r="L4" s="398"/>
      <c r="M4" s="25"/>
      <c r="N4" s="25"/>
    </row>
    <row r="5" spans="1:14" ht="94.5" customHeight="1">
      <c r="A5" s="450"/>
      <c r="B5" s="80"/>
      <c r="C5" s="80"/>
      <c r="D5" s="405"/>
      <c r="E5" s="139" t="s">
        <v>75</v>
      </c>
      <c r="F5" s="180" t="s">
        <v>225</v>
      </c>
      <c r="G5" s="18">
        <v>1</v>
      </c>
      <c r="H5" s="18">
        <v>1</v>
      </c>
      <c r="I5" s="392"/>
      <c r="J5" s="392"/>
      <c r="K5" s="398"/>
      <c r="L5" s="398"/>
      <c r="M5" s="25"/>
      <c r="N5" s="25"/>
    </row>
    <row r="6" spans="1:14" ht="94.5" customHeight="1">
      <c r="A6" s="450"/>
      <c r="B6" s="80"/>
      <c r="C6" s="80"/>
      <c r="D6" s="405"/>
      <c r="E6" s="139" t="s">
        <v>75</v>
      </c>
      <c r="F6" s="85" t="s">
        <v>226</v>
      </c>
      <c r="G6" s="18">
        <v>1</v>
      </c>
      <c r="H6" s="18">
        <v>1</v>
      </c>
      <c r="I6" s="392"/>
      <c r="J6" s="392"/>
      <c r="K6" s="398"/>
      <c r="L6" s="398"/>
      <c r="M6" s="25"/>
      <c r="N6" s="25"/>
    </row>
    <row r="7" spans="1:14" ht="94.5" customHeight="1">
      <c r="A7" s="450"/>
      <c r="B7" s="80"/>
      <c r="C7" s="80"/>
      <c r="D7" s="406"/>
      <c r="E7" s="139" t="s">
        <v>75</v>
      </c>
      <c r="F7" s="144" t="s">
        <v>227</v>
      </c>
      <c r="G7" s="18">
        <v>1</v>
      </c>
      <c r="H7" s="18">
        <v>1</v>
      </c>
      <c r="I7" s="393"/>
      <c r="J7" s="393"/>
      <c r="K7" s="398"/>
      <c r="L7" s="398"/>
      <c r="M7" s="25"/>
      <c r="N7" s="25"/>
    </row>
    <row r="8" spans="1:14" ht="94.5" customHeight="1">
      <c r="A8" s="450"/>
      <c r="B8" s="80"/>
      <c r="C8" s="80"/>
      <c r="D8" s="452" t="s">
        <v>228</v>
      </c>
      <c r="E8" s="139" t="s">
        <v>72</v>
      </c>
      <c r="F8" s="181" t="s">
        <v>229</v>
      </c>
      <c r="G8" s="18">
        <v>1</v>
      </c>
      <c r="H8" s="18">
        <v>1</v>
      </c>
      <c r="I8" s="391">
        <f>AVERAGE(IF(OR($G8="N/A",$H8="N/A"),3,$G8),IF(OR($G9="N/A",$H9="N/A"),3,$G9))</f>
        <v>1</v>
      </c>
      <c r="J8" s="391">
        <f>AVERAGE(IF(OR($G8="N/A",$H8="N/A"),3,$H8),IF(OR($G9="N/A",$H9="N/A"),3,$H9))</f>
        <v>1</v>
      </c>
      <c r="K8" s="398"/>
      <c r="L8" s="398"/>
      <c r="M8" s="25"/>
      <c r="N8" s="25"/>
    </row>
    <row r="9" spans="1:14" ht="99.75" customHeight="1">
      <c r="A9" s="450"/>
      <c r="B9" s="80"/>
      <c r="C9" s="80"/>
      <c r="D9" s="453"/>
      <c r="E9" s="139" t="s">
        <v>75</v>
      </c>
      <c r="F9" s="182" t="s">
        <v>230</v>
      </c>
      <c r="G9" s="18">
        <v>1</v>
      </c>
      <c r="H9" s="18">
        <v>1</v>
      </c>
      <c r="I9" s="393"/>
      <c r="J9" s="393"/>
      <c r="K9" s="398"/>
      <c r="L9" s="398"/>
      <c r="M9" s="25"/>
      <c r="N9" s="25"/>
    </row>
    <row r="10" spans="1:14" ht="94.5" customHeight="1">
      <c r="A10" s="450"/>
      <c r="B10" s="80"/>
      <c r="C10" s="80"/>
      <c r="D10" s="452" t="s">
        <v>231</v>
      </c>
      <c r="E10" s="139" t="s">
        <v>78</v>
      </c>
      <c r="F10" s="181" t="s">
        <v>232</v>
      </c>
      <c r="G10" s="18">
        <v>1</v>
      </c>
      <c r="H10" s="18">
        <v>1</v>
      </c>
      <c r="I10" s="391">
        <f>AVERAGE(IF(OR($G10="N/A",$H10="N/A"),3,$G10),IF(OR($G11="N/A",$H11="N/A"),3,$G11),IF(OR($G12="N/A",$H12="N/A"),3,$G12),IF(OR($G13="N/A",$H13="N/A"),3,$G13),IF(OR($G14="N/A",$H14="N/A"),3,$G14))</f>
        <v>1</v>
      </c>
      <c r="J10" s="391">
        <f>AVERAGE(IF(OR($G10="N/A",$H10="N/A"),3,$H10),IF(OR($G11="N/A",$H11="N/A"),3,$H11),IF(OR($G12="N/A",$H12="N/A"),3,$H12),IF(OR($G13="N/A",$H13="N/A"),3,$H13),IF(OR($G14="N/A",$H14="N/A"),3,$H14))</f>
        <v>1</v>
      </c>
      <c r="K10" s="398"/>
      <c r="L10" s="398"/>
      <c r="M10" s="25"/>
      <c r="N10" s="25"/>
    </row>
    <row r="11" spans="1:14" ht="94.5" customHeight="1">
      <c r="A11" s="450"/>
      <c r="B11" s="80"/>
      <c r="C11" s="146" t="s">
        <v>58</v>
      </c>
      <c r="D11" s="454"/>
      <c r="E11" s="139" t="s">
        <v>78</v>
      </c>
      <c r="F11" s="183" t="s">
        <v>233</v>
      </c>
      <c r="G11" s="18">
        <v>1</v>
      </c>
      <c r="H11" s="18">
        <v>1</v>
      </c>
      <c r="I11" s="392"/>
      <c r="J11" s="392"/>
      <c r="K11" s="398"/>
      <c r="L11" s="398"/>
      <c r="M11" s="25"/>
      <c r="N11" s="25"/>
    </row>
    <row r="12" spans="1:14" ht="94.5" customHeight="1">
      <c r="A12" s="450"/>
      <c r="B12" s="80"/>
      <c r="C12" s="146" t="s">
        <v>58</v>
      </c>
      <c r="D12" s="454"/>
      <c r="E12" s="139" t="s">
        <v>72</v>
      </c>
      <c r="F12" s="184" t="s">
        <v>234</v>
      </c>
      <c r="G12" s="18">
        <v>1</v>
      </c>
      <c r="H12" s="18">
        <v>1</v>
      </c>
      <c r="I12" s="392"/>
      <c r="J12" s="392"/>
      <c r="K12" s="398"/>
      <c r="L12" s="398"/>
      <c r="M12" s="25"/>
      <c r="N12" s="25"/>
    </row>
    <row r="13" spans="1:14" ht="94.5" customHeight="1">
      <c r="A13" s="450"/>
      <c r="B13" s="80"/>
      <c r="C13" s="80"/>
      <c r="D13" s="454"/>
      <c r="E13" s="139" t="s">
        <v>75</v>
      </c>
      <c r="F13" s="140" t="s">
        <v>235</v>
      </c>
      <c r="G13" s="18">
        <v>1</v>
      </c>
      <c r="H13" s="18">
        <v>1</v>
      </c>
      <c r="I13" s="392"/>
      <c r="J13" s="392"/>
      <c r="K13" s="398"/>
      <c r="L13" s="398"/>
      <c r="M13" s="25"/>
      <c r="N13" s="25"/>
    </row>
    <row r="14" spans="1:14" ht="94.5" customHeight="1">
      <c r="A14" s="450"/>
      <c r="B14" s="80"/>
      <c r="C14" s="80"/>
      <c r="D14" s="453"/>
      <c r="E14" s="139" t="s">
        <v>75</v>
      </c>
      <c r="F14" s="86" t="s">
        <v>236</v>
      </c>
      <c r="G14" s="18">
        <v>1</v>
      </c>
      <c r="H14" s="18">
        <v>1</v>
      </c>
      <c r="I14" s="393"/>
      <c r="J14" s="393"/>
      <c r="K14" s="398"/>
      <c r="L14" s="398"/>
      <c r="M14" s="25"/>
      <c r="N14" s="25"/>
    </row>
    <row r="15" spans="1:14" ht="94.5" customHeight="1">
      <c r="A15" s="450"/>
      <c r="B15" s="80"/>
      <c r="C15" s="80"/>
      <c r="D15" s="70" t="s">
        <v>237</v>
      </c>
      <c r="E15" s="139" t="s">
        <v>75</v>
      </c>
      <c r="F15" s="185" t="s">
        <v>238</v>
      </c>
      <c r="G15" s="18">
        <v>1</v>
      </c>
      <c r="H15" s="18">
        <v>1</v>
      </c>
      <c r="I15" s="72">
        <f>IF(OR($G15="N/A",$H15="N/A"),3,$G15)</f>
        <v>1</v>
      </c>
      <c r="J15" s="72">
        <f>IF(OR($G15="N/A",$H15="N/A"),3,$H15)</f>
        <v>1</v>
      </c>
      <c r="K15" s="398"/>
      <c r="L15" s="398"/>
      <c r="M15" s="47"/>
      <c r="N15" s="47"/>
    </row>
    <row r="16" spans="1:14" ht="94.5" customHeight="1">
      <c r="A16" s="450"/>
      <c r="B16" s="80"/>
      <c r="C16" s="146" t="s">
        <v>58</v>
      </c>
      <c r="D16" s="404" t="s">
        <v>239</v>
      </c>
      <c r="E16" s="139" t="s">
        <v>78</v>
      </c>
      <c r="F16" s="186" t="s">
        <v>240</v>
      </c>
      <c r="G16" s="18">
        <v>1</v>
      </c>
      <c r="H16" s="18">
        <v>1</v>
      </c>
      <c r="I16" s="391">
        <f>AVERAGE(IF(OR($G16="N/A",$H16="N/A"),3,$G16),IF(OR($G17="N/A",$H17="N/A"),3,$G17),IF(OR($G18="N/A",$H18="N/A"),3,$G18),IF(OR($G19="N/A",$H19="N/A"),3,$G19),IF(OR($G20="N/A",$H20="N/A"),3,$G20),IF(OR($G21="N/A",$H21="N/A"),3,$G21),IF(OR($G22="N/A",$H22="N/A"),3,$G22),IF(OR($G23="N/A",$H23="N/A"),3,$G23),IF(OR($G24="N/A",$H24="N/A"),3,$G24))</f>
        <v>1</v>
      </c>
      <c r="J16" s="391">
        <f>AVERAGE(IF(OR($G16="N/A",$H16="N/A"),3,$H16),IF(OR($G17="N/A",$H17="N/A"),3,$H17),IF(OR($G18="N/A",$H18="N/A"),3,$H18),IF(OR($G19="N/A",$H19="N/A"),3,$H19),IF(OR($G20="N/A",$H20="N/A"),3,$H20),IF(OR($G21="N/A",$H21="N/A"),3,$H21),IF(OR($G22="N/A",$H22="N/A"),3,$H22),IF(OR($G23="N/A",$H23="N/A"),3,$H23),IF(OR($G24="N/A",$H24="N/A"),3,$H24))</f>
        <v>1</v>
      </c>
      <c r="K16" s="398"/>
      <c r="L16" s="398"/>
      <c r="M16" s="25"/>
      <c r="N16" s="25"/>
    </row>
    <row r="17" spans="1:14" ht="94.5" customHeight="1">
      <c r="A17" s="450"/>
      <c r="B17" s="80"/>
      <c r="C17" s="146" t="s">
        <v>58</v>
      </c>
      <c r="D17" s="405"/>
      <c r="E17" s="139" t="s">
        <v>78</v>
      </c>
      <c r="F17" s="184" t="s">
        <v>241</v>
      </c>
      <c r="G17" s="18">
        <v>1</v>
      </c>
      <c r="H17" s="18">
        <v>1</v>
      </c>
      <c r="I17" s="392"/>
      <c r="J17" s="392"/>
      <c r="K17" s="398"/>
      <c r="L17" s="398"/>
      <c r="M17" s="25"/>
      <c r="N17" s="25"/>
    </row>
    <row r="18" spans="1:14" ht="94.5" customHeight="1">
      <c r="A18" s="450"/>
      <c r="B18" s="80"/>
      <c r="C18" s="146" t="s">
        <v>58</v>
      </c>
      <c r="D18" s="405"/>
      <c r="E18" s="139" t="s">
        <v>78</v>
      </c>
      <c r="F18" s="184" t="s">
        <v>242</v>
      </c>
      <c r="G18" s="18">
        <v>1</v>
      </c>
      <c r="H18" s="18">
        <v>1</v>
      </c>
      <c r="I18" s="392"/>
      <c r="J18" s="392"/>
      <c r="K18" s="398"/>
      <c r="L18" s="398"/>
      <c r="M18" s="25"/>
      <c r="N18" s="25"/>
    </row>
    <row r="19" spans="1:14" ht="94.5" customHeight="1">
      <c r="A19" s="450"/>
      <c r="B19" s="80"/>
      <c r="C19" s="146" t="s">
        <v>58</v>
      </c>
      <c r="D19" s="405"/>
      <c r="E19" s="139" t="s">
        <v>78</v>
      </c>
      <c r="F19" s="187" t="s">
        <v>243</v>
      </c>
      <c r="G19" s="18">
        <v>1</v>
      </c>
      <c r="H19" s="18">
        <v>1</v>
      </c>
      <c r="I19" s="392"/>
      <c r="J19" s="392"/>
      <c r="K19" s="398"/>
      <c r="L19" s="398"/>
      <c r="M19" s="25"/>
      <c r="N19" s="25"/>
    </row>
    <row r="20" spans="1:14" ht="94.5" customHeight="1">
      <c r="A20" s="450"/>
      <c r="B20" s="80"/>
      <c r="C20" s="80"/>
      <c r="D20" s="405"/>
      <c r="E20" s="139" t="s">
        <v>72</v>
      </c>
      <c r="F20" s="188" t="s">
        <v>244</v>
      </c>
      <c r="G20" s="18">
        <v>1</v>
      </c>
      <c r="H20" s="18">
        <v>1</v>
      </c>
      <c r="I20" s="392"/>
      <c r="J20" s="392"/>
      <c r="K20" s="398"/>
      <c r="L20" s="398"/>
      <c r="M20" s="25"/>
      <c r="N20" s="25"/>
    </row>
    <row r="21" spans="1:14" ht="94.5" customHeight="1">
      <c r="A21" s="450"/>
      <c r="B21" s="80"/>
      <c r="C21" s="80"/>
      <c r="D21" s="405"/>
      <c r="E21" s="139" t="s">
        <v>72</v>
      </c>
      <c r="F21" s="154" t="s">
        <v>245</v>
      </c>
      <c r="G21" s="18">
        <v>1</v>
      </c>
      <c r="H21" s="18">
        <v>1</v>
      </c>
      <c r="I21" s="392"/>
      <c r="J21" s="392"/>
      <c r="K21" s="398"/>
      <c r="L21" s="398"/>
      <c r="M21" s="25"/>
      <c r="N21" s="25"/>
    </row>
    <row r="22" spans="1:14" ht="94.5" customHeight="1">
      <c r="A22" s="450"/>
      <c r="B22" s="80"/>
      <c r="C22" s="80"/>
      <c r="D22" s="405"/>
      <c r="E22" s="139" t="s">
        <v>72</v>
      </c>
      <c r="F22" s="189" t="s">
        <v>246</v>
      </c>
      <c r="G22" s="18">
        <v>1</v>
      </c>
      <c r="H22" s="18">
        <v>1</v>
      </c>
      <c r="I22" s="392"/>
      <c r="J22" s="392"/>
      <c r="K22" s="398"/>
      <c r="L22" s="398"/>
      <c r="M22" s="25"/>
      <c r="N22" s="25"/>
    </row>
    <row r="23" spans="1:14" ht="94.5" customHeight="1">
      <c r="A23" s="450"/>
      <c r="B23" s="80"/>
      <c r="C23" s="80"/>
      <c r="D23" s="405"/>
      <c r="E23" s="139" t="s">
        <v>75</v>
      </c>
      <c r="F23" s="155" t="s">
        <v>247</v>
      </c>
      <c r="G23" s="18">
        <v>1</v>
      </c>
      <c r="H23" s="18">
        <v>1</v>
      </c>
      <c r="I23" s="392"/>
      <c r="J23" s="392"/>
      <c r="K23" s="398"/>
      <c r="L23" s="398"/>
      <c r="M23" s="25"/>
      <c r="N23" s="25"/>
    </row>
    <row r="24" spans="1:14" ht="94.5" customHeight="1">
      <c r="A24" s="450"/>
      <c r="B24" s="80"/>
      <c r="C24" s="80"/>
      <c r="D24" s="406"/>
      <c r="E24" s="139" t="s">
        <v>75</v>
      </c>
      <c r="F24" s="152" t="s">
        <v>248</v>
      </c>
      <c r="G24" s="18">
        <v>1</v>
      </c>
      <c r="H24" s="18">
        <v>1</v>
      </c>
      <c r="I24" s="393"/>
      <c r="J24" s="393"/>
      <c r="K24" s="398"/>
      <c r="L24" s="398"/>
      <c r="M24" s="25"/>
      <c r="N24" s="25"/>
    </row>
    <row r="25" spans="1:14" ht="94.5" customHeight="1">
      <c r="A25" s="450"/>
      <c r="B25" s="80"/>
      <c r="C25" s="80"/>
      <c r="D25" s="404" t="s">
        <v>249</v>
      </c>
      <c r="E25" s="139" t="s">
        <v>78</v>
      </c>
      <c r="F25" s="190" t="s">
        <v>250</v>
      </c>
      <c r="G25" s="18">
        <v>1</v>
      </c>
      <c r="H25" s="18">
        <v>1</v>
      </c>
      <c r="I25" s="391">
        <f>AVERAGE(IF(OR($G25="N/A",$H25="N/A"),3,$G25),IF(OR($G26="N/A",$H26="N/A"),3,$G26),IF(OR($G27="N/A",$H27="N/A"),3,$G27),IF(OR($G28="N/A",$H28="N/A"),3,$G28))</f>
        <v>1</v>
      </c>
      <c r="J25" s="391">
        <f>AVERAGE(IF(OR($G25="N/A",$H25="N/A"),3,$H25),IF(OR($G26="N/A",$H26="N/A"),3,$H26),IF(OR($G27="N/A",$H27="N/A"),3,$H27),IF(OR($G28="N/A",$H28="N/A"),3,$H28))</f>
        <v>1</v>
      </c>
      <c r="K25" s="398"/>
      <c r="L25" s="398"/>
      <c r="M25" s="25"/>
      <c r="N25" s="25"/>
    </row>
    <row r="26" spans="1:14" ht="94.5" customHeight="1">
      <c r="A26" s="450"/>
      <c r="B26" s="80"/>
      <c r="C26" s="80"/>
      <c r="D26" s="405"/>
      <c r="E26" s="139" t="s">
        <v>72</v>
      </c>
      <c r="F26" s="191" t="s">
        <v>251</v>
      </c>
      <c r="G26" s="18">
        <v>1</v>
      </c>
      <c r="H26" s="18">
        <v>1</v>
      </c>
      <c r="I26" s="392"/>
      <c r="J26" s="392"/>
      <c r="K26" s="398"/>
      <c r="L26" s="398"/>
      <c r="M26" s="25"/>
      <c r="N26" s="25"/>
    </row>
    <row r="27" spans="1:14" ht="94.5" customHeight="1">
      <c r="A27" s="450"/>
      <c r="B27" s="80"/>
      <c r="C27" s="80"/>
      <c r="D27" s="405"/>
      <c r="E27" s="192" t="s">
        <v>75</v>
      </c>
      <c r="F27" s="193" t="s">
        <v>252</v>
      </c>
      <c r="G27" s="18">
        <v>1</v>
      </c>
      <c r="H27" s="18">
        <v>1</v>
      </c>
      <c r="I27" s="392"/>
      <c r="J27" s="392"/>
      <c r="K27" s="398"/>
      <c r="L27" s="398"/>
      <c r="M27" s="25"/>
      <c r="N27" s="25"/>
    </row>
    <row r="28" spans="1:14" ht="94.5" customHeight="1">
      <c r="A28" s="451"/>
      <c r="B28" s="89"/>
      <c r="C28" s="80"/>
      <c r="D28" s="406"/>
      <c r="E28" s="139" t="s">
        <v>75</v>
      </c>
      <c r="F28" s="194" t="s">
        <v>253</v>
      </c>
      <c r="G28" s="18">
        <v>1</v>
      </c>
      <c r="H28" s="18">
        <v>1</v>
      </c>
      <c r="I28" s="393"/>
      <c r="J28" s="393"/>
      <c r="K28" s="399"/>
      <c r="L28" s="399"/>
      <c r="M28" s="25"/>
      <c r="N28" s="25"/>
    </row>
    <row r="29" spans="1:14" ht="94.5" customHeight="1">
      <c r="A29" s="449" t="s">
        <v>254</v>
      </c>
      <c r="B29" s="80"/>
      <c r="C29" s="117"/>
      <c r="D29" s="404" t="s">
        <v>255</v>
      </c>
      <c r="E29" s="139" t="s">
        <v>78</v>
      </c>
      <c r="F29" s="195" t="s">
        <v>256</v>
      </c>
      <c r="G29" s="18">
        <v>1</v>
      </c>
      <c r="H29" s="18">
        <v>1</v>
      </c>
      <c r="I29" s="391">
        <f>AVERAGE(IF(OR($G29="N/A",$H29="N/A"),3,$G29),IF(OR($G30="N/A",$H30="N/A"),3,$G30),IF(OR($G31="N/A",$H31="N/A"),3,$G31),IF(OR($G32="N/A",$H32="N/A"),3,$G32))</f>
        <v>1</v>
      </c>
      <c r="J29" s="391">
        <f>AVERAGE(IF(OR($G29="N/A",$H29="N/A"),3,$H29),IF(OR($G30="N/A",$H30="N/A"),3,$H30),IF(OR($G31="N/A",$H31="N/A"),3,$H31),IF(OR($G32="N/A",$H32="N/A"),3,$H32))</f>
        <v>1</v>
      </c>
      <c r="K29" s="397">
        <f>AVERAGE(I29:I35)</f>
        <v>1</v>
      </c>
      <c r="L29" s="397">
        <f>AVERAGE(J29:J35)</f>
        <v>1</v>
      </c>
      <c r="M29" s="25"/>
      <c r="N29" s="25"/>
    </row>
    <row r="30" spans="1:14" ht="94.5" customHeight="1">
      <c r="A30" s="441"/>
      <c r="B30" s="80"/>
      <c r="C30" s="80"/>
      <c r="D30" s="405"/>
      <c r="E30" s="139" t="s">
        <v>72</v>
      </c>
      <c r="F30" s="196" t="s">
        <v>257</v>
      </c>
      <c r="G30" s="18">
        <v>1</v>
      </c>
      <c r="H30" s="18">
        <v>1</v>
      </c>
      <c r="I30" s="392"/>
      <c r="J30" s="392"/>
      <c r="K30" s="398"/>
      <c r="L30" s="398"/>
      <c r="M30" s="25"/>
      <c r="N30" s="25"/>
    </row>
    <row r="31" spans="1:14" ht="94.5" customHeight="1">
      <c r="A31" s="441"/>
      <c r="B31" s="80"/>
      <c r="C31" s="80"/>
      <c r="D31" s="405"/>
      <c r="E31" s="139" t="s">
        <v>72</v>
      </c>
      <c r="F31" s="162" t="s">
        <v>258</v>
      </c>
      <c r="G31" s="18">
        <v>1</v>
      </c>
      <c r="H31" s="18">
        <v>1</v>
      </c>
      <c r="I31" s="392"/>
      <c r="J31" s="392"/>
      <c r="K31" s="398"/>
      <c r="L31" s="398"/>
      <c r="M31" s="25"/>
      <c r="N31" s="25"/>
    </row>
    <row r="32" spans="1:14" ht="94.5" customHeight="1">
      <c r="A32" s="441"/>
      <c r="B32" s="80"/>
      <c r="C32" s="80"/>
      <c r="D32" s="406"/>
      <c r="E32" s="139" t="s">
        <v>75</v>
      </c>
      <c r="F32" s="162" t="s">
        <v>259</v>
      </c>
      <c r="G32" s="18">
        <v>1</v>
      </c>
      <c r="H32" s="18">
        <v>1</v>
      </c>
      <c r="I32" s="393"/>
      <c r="J32" s="393"/>
      <c r="K32" s="462"/>
      <c r="L32" s="462"/>
      <c r="M32" s="25"/>
      <c r="N32" s="25"/>
    </row>
    <row r="33" spans="1:14" ht="94.5" customHeight="1">
      <c r="A33" s="441"/>
      <c r="B33" s="80"/>
      <c r="C33" s="80"/>
      <c r="D33" s="404" t="s">
        <v>260</v>
      </c>
      <c r="E33" s="139" t="s">
        <v>72</v>
      </c>
      <c r="F33" s="125" t="s">
        <v>261</v>
      </c>
      <c r="G33" s="18">
        <v>1</v>
      </c>
      <c r="H33" s="18">
        <v>1</v>
      </c>
      <c r="I33" s="391">
        <f>AVERAGE(IF(OR($G33="N/A",$H33="N/A"),3,$G33),IF(OR($G34="N/A",$H34="N/A"),3,$G34),IF(OR($G35="N/A",$H35="N/A"),3,$G35))</f>
        <v>1</v>
      </c>
      <c r="J33" s="391">
        <f>AVERAGE(IF(OR($G33="N/A",$H33="N/A"),3,$H33),IF(OR($G34="N/A",$H34="N/A"),3,$H34),IF(OR($G35="N/A",$H35="N/A"),3,$H35))</f>
        <v>1</v>
      </c>
      <c r="K33" s="398"/>
      <c r="L33" s="398"/>
      <c r="M33" s="25"/>
      <c r="N33" s="25"/>
    </row>
    <row r="34" spans="1:14" ht="94.5" customHeight="1">
      <c r="A34" s="441"/>
      <c r="B34" s="80"/>
      <c r="C34" s="80"/>
      <c r="D34" s="405"/>
      <c r="E34" s="139" t="s">
        <v>72</v>
      </c>
      <c r="F34" s="197" t="s">
        <v>262</v>
      </c>
      <c r="G34" s="18">
        <v>1</v>
      </c>
      <c r="H34" s="18">
        <v>1</v>
      </c>
      <c r="I34" s="392"/>
      <c r="J34" s="392"/>
      <c r="K34" s="398"/>
      <c r="L34" s="398"/>
      <c r="M34" s="25"/>
      <c r="N34" s="25"/>
    </row>
    <row r="35" spans="1:14" ht="94.5" customHeight="1">
      <c r="A35" s="442"/>
      <c r="B35" s="89"/>
      <c r="C35" s="89"/>
      <c r="D35" s="406"/>
      <c r="E35" s="139" t="s">
        <v>72</v>
      </c>
      <c r="F35" s="163" t="s">
        <v>263</v>
      </c>
      <c r="G35" s="18">
        <v>1</v>
      </c>
      <c r="H35" s="18">
        <v>1</v>
      </c>
      <c r="I35" s="393"/>
      <c r="J35" s="393"/>
      <c r="K35" s="399"/>
      <c r="L35" s="399"/>
      <c r="M35" s="25"/>
      <c r="N35" s="25"/>
    </row>
    <row r="36" spans="1:14" ht="94.5" customHeight="1">
      <c r="A36" s="440" t="s">
        <v>264</v>
      </c>
      <c r="B36" s="80"/>
      <c r="C36" s="80"/>
      <c r="D36" s="404" t="s">
        <v>265</v>
      </c>
      <c r="E36" s="139" t="s">
        <v>72</v>
      </c>
      <c r="F36" s="198" t="s">
        <v>266</v>
      </c>
      <c r="G36" s="18">
        <v>1</v>
      </c>
      <c r="H36" s="18">
        <v>1</v>
      </c>
      <c r="I36" s="391">
        <f>AVERAGE(IF(OR($G36="N/A",$H36="N/A"),3,$G36),IF(OR($G37="N/A",$H37="N/A"),3,$G37),IF(OR($G38="N/A",$H38="N/A"),3,$G38),IF(OR($G39="N/A",$H39="N/A"),3,$G39),IF(OR($G40="N/A",$H40="N/A"),3,$G40),IF(OR($G41="N/A",$H41="N/A"),3,$G41),IF(OR($G42="N/A",$H42="N/A"),3,$G42))</f>
        <v>1</v>
      </c>
      <c r="J36" s="391">
        <f>AVERAGE(IF(OR($G36="N/A",$H36="N/A"),3,$H36),IF(OR($G37="N/A",$H37="N/A"),3,$H37),IF(OR($G38="N/A",$H38="N/A"),3,$H38),IF(OR($G39="N/A",$H39="N/A"),3,$H39),IF(OR($G40="N/A",$H40="N/A"),3,$H40),IF(OR($G41="N/A",$H41="N/A"),3,$H41),IF(OR($G42="N/A",$H42="N/A"),3,$H42))</f>
        <v>1</v>
      </c>
      <c r="K36" s="397">
        <f>AVERAGE(I36:I50)</f>
        <v>1</v>
      </c>
      <c r="L36" s="397">
        <f>AVERAGE(J36:J50)</f>
        <v>1</v>
      </c>
      <c r="M36" s="25"/>
      <c r="N36" s="25"/>
    </row>
    <row r="37" spans="1:14" ht="94.5" customHeight="1">
      <c r="A37" s="441"/>
      <c r="B37" s="80"/>
      <c r="C37" s="80"/>
      <c r="D37" s="405"/>
      <c r="E37" s="139" t="s">
        <v>75</v>
      </c>
      <c r="F37" s="140" t="s">
        <v>267</v>
      </c>
      <c r="G37" s="18">
        <v>1</v>
      </c>
      <c r="H37" s="18">
        <v>1</v>
      </c>
      <c r="I37" s="392"/>
      <c r="J37" s="392"/>
      <c r="K37" s="397"/>
      <c r="L37" s="397"/>
      <c r="M37" s="25"/>
      <c r="N37" s="25"/>
    </row>
    <row r="38" spans="1:14" ht="94.5" customHeight="1">
      <c r="A38" s="441"/>
      <c r="B38" s="80"/>
      <c r="C38" s="80"/>
      <c r="D38" s="405"/>
      <c r="E38" s="139" t="s">
        <v>75</v>
      </c>
      <c r="F38" s="199" t="s">
        <v>268</v>
      </c>
      <c r="G38" s="18">
        <v>1</v>
      </c>
      <c r="H38" s="18">
        <v>1</v>
      </c>
      <c r="I38" s="392"/>
      <c r="J38" s="392"/>
      <c r="K38" s="399"/>
      <c r="L38" s="399"/>
      <c r="M38" s="25"/>
      <c r="N38" s="25"/>
    </row>
    <row r="39" spans="1:14" ht="94.5" customHeight="1">
      <c r="A39" s="441"/>
      <c r="B39" s="80"/>
      <c r="C39" s="80"/>
      <c r="D39" s="405"/>
      <c r="E39" s="139" t="s">
        <v>72</v>
      </c>
      <c r="F39" s="142" t="s">
        <v>269</v>
      </c>
      <c r="G39" s="18">
        <v>1</v>
      </c>
      <c r="H39" s="18">
        <v>1</v>
      </c>
      <c r="I39" s="392"/>
      <c r="J39" s="392"/>
      <c r="K39" s="398"/>
      <c r="L39" s="398"/>
      <c r="M39" s="25"/>
      <c r="N39" s="25"/>
    </row>
    <row r="40" spans="1:14" ht="94.5" customHeight="1">
      <c r="A40" s="441"/>
      <c r="B40" s="80"/>
      <c r="C40" s="80"/>
      <c r="D40" s="405"/>
      <c r="E40" s="139" t="s">
        <v>72</v>
      </c>
      <c r="F40" s="132" t="s">
        <v>270</v>
      </c>
      <c r="G40" s="18">
        <v>1</v>
      </c>
      <c r="H40" s="18">
        <v>1</v>
      </c>
      <c r="I40" s="392"/>
      <c r="J40" s="392"/>
      <c r="K40" s="398"/>
      <c r="L40" s="398"/>
      <c r="M40" s="25"/>
      <c r="N40" s="25"/>
    </row>
    <row r="41" spans="1:14" ht="94.5" customHeight="1">
      <c r="A41" s="441"/>
      <c r="B41" s="80"/>
      <c r="C41" s="80"/>
      <c r="D41" s="405"/>
      <c r="E41" s="139" t="s">
        <v>75</v>
      </c>
      <c r="F41" s="199" t="s">
        <v>271</v>
      </c>
      <c r="G41" s="18">
        <v>1</v>
      </c>
      <c r="H41" s="18">
        <v>1</v>
      </c>
      <c r="I41" s="392"/>
      <c r="J41" s="392"/>
      <c r="K41" s="462"/>
      <c r="L41" s="462"/>
      <c r="M41" s="25"/>
      <c r="N41" s="25"/>
    </row>
    <row r="42" spans="1:14" ht="94.5" customHeight="1">
      <c r="A42" s="441"/>
      <c r="B42" s="80"/>
      <c r="C42" s="80"/>
      <c r="D42" s="406"/>
      <c r="E42" s="139" t="s">
        <v>78</v>
      </c>
      <c r="F42" s="144" t="s">
        <v>272</v>
      </c>
      <c r="G42" s="18">
        <v>1</v>
      </c>
      <c r="H42" s="18">
        <v>1</v>
      </c>
      <c r="I42" s="393"/>
      <c r="J42" s="393"/>
      <c r="K42" s="398"/>
      <c r="L42" s="398"/>
      <c r="M42" s="25"/>
      <c r="N42" s="25"/>
    </row>
    <row r="43" spans="1:14" ht="94.5" customHeight="1">
      <c r="A43" s="441"/>
      <c r="B43" s="80"/>
      <c r="C43" s="146" t="s">
        <v>58</v>
      </c>
      <c r="D43" s="404" t="s">
        <v>273</v>
      </c>
      <c r="E43" s="139" t="s">
        <v>75</v>
      </c>
      <c r="F43" s="169" t="s">
        <v>274</v>
      </c>
      <c r="G43" s="18">
        <v>1</v>
      </c>
      <c r="H43" s="18">
        <v>1</v>
      </c>
      <c r="I43" s="391">
        <f>AVERAGE(IF(OR($G43="N/A",$H43="N/A"),3,$G43),IF(OR($G44="N/A",$H44="N/A"),3,$G44))</f>
        <v>1</v>
      </c>
      <c r="J43" s="391">
        <f>AVERAGE(IF(OR($G43="N/A",$H43="N/A"),3,$H43),IF(OR($G44="N/A",$H44="N/A"),3,$H44))</f>
        <v>1</v>
      </c>
      <c r="K43" s="397"/>
      <c r="L43" s="397"/>
      <c r="M43" s="25"/>
      <c r="N43" s="25"/>
    </row>
    <row r="44" spans="1:14" ht="94.5" customHeight="1">
      <c r="A44" s="441"/>
      <c r="B44" s="80"/>
      <c r="C44" s="80"/>
      <c r="D44" s="406"/>
      <c r="E44" s="139" t="s">
        <v>75</v>
      </c>
      <c r="F44" s="144" t="s">
        <v>275</v>
      </c>
      <c r="G44" s="18">
        <v>1</v>
      </c>
      <c r="H44" s="18">
        <v>1</v>
      </c>
      <c r="I44" s="393"/>
      <c r="J44" s="393"/>
      <c r="K44" s="398"/>
      <c r="L44" s="398"/>
      <c r="M44" s="25"/>
      <c r="N44" s="25"/>
    </row>
    <row r="45" spans="1:14" ht="94.5" customHeight="1">
      <c r="A45" s="441"/>
      <c r="B45" s="167"/>
      <c r="C45" s="89"/>
      <c r="D45" s="68" t="s">
        <v>276</v>
      </c>
      <c r="E45" s="139" t="s">
        <v>75</v>
      </c>
      <c r="F45" s="135" t="s">
        <v>277</v>
      </c>
      <c r="G45" s="18">
        <v>1</v>
      </c>
      <c r="H45" s="18">
        <v>1</v>
      </c>
      <c r="I45" s="72">
        <f>IF(OR($G45="N/A",$H45="N/A"),3,$G45)</f>
        <v>1</v>
      </c>
      <c r="J45" s="72">
        <f>IF(OR($G45="N/A",$H45="N/A"),3,$H45)</f>
        <v>1</v>
      </c>
      <c r="K45" s="399"/>
      <c r="L45" s="399"/>
      <c r="M45" s="25"/>
      <c r="N45" s="25"/>
    </row>
    <row r="46" spans="1:14" ht="94.5" customHeight="1">
      <c r="A46" s="441"/>
      <c r="B46" s="80"/>
      <c r="C46" s="146" t="s">
        <v>58</v>
      </c>
      <c r="D46" s="404" t="s">
        <v>278</v>
      </c>
      <c r="E46" s="139" t="s">
        <v>78</v>
      </c>
      <c r="F46" s="200" t="s">
        <v>279</v>
      </c>
      <c r="G46" s="18">
        <v>1</v>
      </c>
      <c r="H46" s="18">
        <v>1</v>
      </c>
      <c r="I46" s="391">
        <f>AVERAGE(IF(OR($G46="N/A",$H46="N/A"),3,$G46),IF(OR($G47="N/A",$H47="N/A"),3,$G47),IF(OR($G48="N/A",$H48="N/A"),3,$G48),IF(OR($G49="N/A",$H49="N/A"),3,$G49),IF(OR($G50="N/A",$H50="N/A"),3,$G50))</f>
        <v>1</v>
      </c>
      <c r="J46" s="391">
        <f>AVERAGE(IF(OR($G46="N/A",$H46="N/A"),3,$H46),IF(OR($G47="N/A",$H47="N/A"),3,$H47),IF(OR($G48="N/A",$H48="N/A"),3,$H48),IF(OR($G49="N/A",$H49="N/A"),3,$H49),IF(OR($G50="N/A",$H50="N/A"),3,$H50))</f>
        <v>1</v>
      </c>
      <c r="K46" s="398"/>
      <c r="L46" s="398"/>
      <c r="M46" s="25"/>
      <c r="N46" s="25"/>
    </row>
    <row r="47" spans="1:14" ht="94.5" customHeight="1">
      <c r="A47" s="441"/>
      <c r="B47" s="80"/>
      <c r="C47" s="201"/>
      <c r="D47" s="405"/>
      <c r="E47" s="139" t="s">
        <v>72</v>
      </c>
      <c r="F47" s="202" t="s">
        <v>280</v>
      </c>
      <c r="G47" s="18">
        <v>1</v>
      </c>
      <c r="H47" s="18">
        <v>1</v>
      </c>
      <c r="I47" s="392"/>
      <c r="J47" s="392"/>
      <c r="K47" s="398"/>
      <c r="L47" s="398"/>
      <c r="M47" s="25"/>
      <c r="N47" s="25"/>
    </row>
    <row r="48" spans="1:14" ht="94.5" customHeight="1">
      <c r="A48" s="441"/>
      <c r="B48" s="201"/>
      <c r="C48" s="201"/>
      <c r="D48" s="405"/>
      <c r="E48" s="139" t="s">
        <v>72</v>
      </c>
      <c r="F48" s="203" t="s">
        <v>281</v>
      </c>
      <c r="G48" s="18">
        <v>1</v>
      </c>
      <c r="H48" s="18">
        <v>1</v>
      </c>
      <c r="I48" s="392"/>
      <c r="J48" s="392"/>
      <c r="K48" s="398"/>
      <c r="L48" s="398"/>
      <c r="M48" s="25"/>
      <c r="N48" s="25"/>
    </row>
    <row r="49" spans="1:14" ht="94.5" customHeight="1">
      <c r="A49" s="441"/>
      <c r="B49" s="201"/>
      <c r="C49" s="201"/>
      <c r="D49" s="405"/>
      <c r="E49" s="139" t="s">
        <v>75</v>
      </c>
      <c r="F49" s="202" t="s">
        <v>282</v>
      </c>
      <c r="G49" s="18">
        <v>1</v>
      </c>
      <c r="H49" s="18">
        <v>1</v>
      </c>
      <c r="I49" s="392"/>
      <c r="J49" s="392"/>
      <c r="K49" s="397"/>
      <c r="L49" s="397"/>
      <c r="M49" s="25"/>
      <c r="N49" s="25"/>
    </row>
    <row r="50" spans="1:14" ht="94.5" customHeight="1">
      <c r="A50" s="442"/>
      <c r="B50" s="204"/>
      <c r="C50" s="204"/>
      <c r="D50" s="406"/>
      <c r="E50" s="139" t="s">
        <v>75</v>
      </c>
      <c r="F50" s="203" t="s">
        <v>283</v>
      </c>
      <c r="G50" s="18">
        <v>1</v>
      </c>
      <c r="H50" s="18">
        <v>1</v>
      </c>
      <c r="I50" s="393"/>
      <c r="J50" s="393"/>
      <c r="K50" s="399"/>
      <c r="L50" s="399"/>
      <c r="M50" s="25"/>
      <c r="N50" s="25"/>
    </row>
    <row r="51" spans="1:14" ht="94.5" customHeight="1">
      <c r="A51" s="440" t="s">
        <v>284</v>
      </c>
      <c r="B51" s="174"/>
      <c r="C51" s="146" t="s">
        <v>58</v>
      </c>
      <c r="D51" s="444" t="s">
        <v>285</v>
      </c>
      <c r="E51" s="139" t="s">
        <v>72</v>
      </c>
      <c r="F51" s="169" t="s">
        <v>286</v>
      </c>
      <c r="G51" s="18">
        <v>1</v>
      </c>
      <c r="H51" s="18">
        <v>1</v>
      </c>
      <c r="I51" s="391">
        <f>AVERAGE(IF(OR($G51="N/A",$H51="N/A"),3,$G51),IF(OR($G52="N/A",$H52="N/A"),3,$G52),IF(OR($G53="N/A",$H53="N/A"),3,$G53),IF(OR($G54="N/A",$H54="N/A"),3,$G54),IF(OR($G55="N/A",$H55="N/A"),3,$G55))</f>
        <v>1</v>
      </c>
      <c r="J51" s="391">
        <f>AVERAGE(IF(OR($G51="N/A",$H51="N/A"),3,$H51),IF(OR($G52="N/A",$H52="N/A"),3,$H52),IF(OR($G53="N/A",$H53="N/A"),3,$H53),IF(OR($G54="N/A",$H54="N/A"),3,$H54),IF(OR($G55="N/A",$H55="N/A"),3,$H55))</f>
        <v>1</v>
      </c>
      <c r="K51" s="398">
        <f>AVERAGE(I51:I68)</f>
        <v>1</v>
      </c>
      <c r="L51" s="398">
        <f>AVERAGE(J51:J68)</f>
        <v>1</v>
      </c>
      <c r="M51" s="25"/>
      <c r="N51" s="25"/>
    </row>
    <row r="52" spans="1:14" ht="94.5" customHeight="1">
      <c r="A52" s="447"/>
      <c r="B52" s="201"/>
      <c r="C52" s="201"/>
      <c r="D52" s="445"/>
      <c r="E52" s="139" t="s">
        <v>75</v>
      </c>
      <c r="F52" s="205" t="s">
        <v>287</v>
      </c>
      <c r="G52" s="18">
        <v>1</v>
      </c>
      <c r="H52" s="18">
        <v>1</v>
      </c>
      <c r="I52" s="392"/>
      <c r="J52" s="392"/>
      <c r="K52" s="398"/>
      <c r="L52" s="398"/>
      <c r="M52" s="25"/>
      <c r="N52" s="25"/>
    </row>
    <row r="53" spans="1:14" ht="94.5" customHeight="1">
      <c r="A53" s="447"/>
      <c r="B53" s="201"/>
      <c r="C53" s="201"/>
      <c r="D53" s="445"/>
      <c r="E53" s="139" t="s">
        <v>75</v>
      </c>
      <c r="F53" s="206" t="s">
        <v>288</v>
      </c>
      <c r="G53" s="18">
        <v>1</v>
      </c>
      <c r="H53" s="18">
        <v>1</v>
      </c>
      <c r="I53" s="392"/>
      <c r="J53" s="392"/>
      <c r="K53" s="398"/>
      <c r="L53" s="398"/>
      <c r="M53" s="25"/>
      <c r="N53" s="25"/>
    </row>
    <row r="54" spans="1:14" ht="94.5" customHeight="1">
      <c r="A54" s="447"/>
      <c r="B54" s="207"/>
      <c r="C54" s="443"/>
      <c r="D54" s="445"/>
      <c r="E54" s="139" t="s">
        <v>75</v>
      </c>
      <c r="F54" s="202" t="s">
        <v>289</v>
      </c>
      <c r="G54" s="18">
        <v>1</v>
      </c>
      <c r="H54" s="18">
        <v>1</v>
      </c>
      <c r="I54" s="392"/>
      <c r="J54" s="392"/>
      <c r="K54" s="398"/>
      <c r="L54" s="398"/>
      <c r="M54" s="25"/>
      <c r="N54" s="25"/>
    </row>
    <row r="55" spans="1:14" ht="94.5" customHeight="1">
      <c r="A55" s="447"/>
      <c r="B55" s="207"/>
      <c r="C55" s="443"/>
      <c r="D55" s="446"/>
      <c r="E55" s="139" t="s">
        <v>75</v>
      </c>
      <c r="F55" s="203" t="s">
        <v>290</v>
      </c>
      <c r="G55" s="18">
        <v>1</v>
      </c>
      <c r="H55" s="18">
        <v>1</v>
      </c>
      <c r="I55" s="393"/>
      <c r="J55" s="393"/>
      <c r="K55" s="398"/>
      <c r="L55" s="398"/>
      <c r="M55" s="25"/>
      <c r="N55" s="25"/>
    </row>
    <row r="56" spans="1:14" ht="94.5" customHeight="1">
      <c r="A56" s="447"/>
      <c r="B56" s="207"/>
      <c r="C56" s="443"/>
      <c r="D56" s="209" t="s">
        <v>291</v>
      </c>
      <c r="E56" s="139" t="s">
        <v>72</v>
      </c>
      <c r="F56" s="106" t="s">
        <v>292</v>
      </c>
      <c r="G56" s="18">
        <v>1</v>
      </c>
      <c r="H56" s="18">
        <v>1</v>
      </c>
      <c r="I56" s="72">
        <f>IF(OR($G56="N/A",$H56="N/A"),3,$G56)</f>
        <v>1</v>
      </c>
      <c r="J56" s="72">
        <f>IF(OR($G56="N/A",$H56="N/A"),3,$H56)</f>
        <v>1</v>
      </c>
      <c r="K56" s="398"/>
      <c r="L56" s="398"/>
      <c r="M56" s="25"/>
      <c r="N56" s="25"/>
    </row>
    <row r="57" spans="1:14" ht="94.5" customHeight="1">
      <c r="A57" s="447"/>
      <c r="B57" s="174"/>
      <c r="C57" s="204"/>
      <c r="D57" s="208" t="s">
        <v>293</v>
      </c>
      <c r="E57" s="139" t="s">
        <v>72</v>
      </c>
      <c r="F57" s="106" t="s">
        <v>294</v>
      </c>
      <c r="G57" s="18">
        <v>1</v>
      </c>
      <c r="H57" s="18">
        <v>1</v>
      </c>
      <c r="I57" s="72">
        <f>IF(OR($G57="N/A",$H57="N/A"),3,$G57)</f>
        <v>1</v>
      </c>
      <c r="J57" s="72">
        <f>IF(OR($G57="N/A",$H57="N/A"),3,$H57)</f>
        <v>1</v>
      </c>
      <c r="K57" s="398"/>
      <c r="L57" s="398"/>
      <c r="M57" s="25"/>
      <c r="N57" s="25"/>
    </row>
    <row r="58" spans="1:14" ht="94.5" customHeight="1">
      <c r="A58" s="447"/>
      <c r="B58" s="174" t="s">
        <v>295</v>
      </c>
      <c r="C58" s="146" t="s">
        <v>58</v>
      </c>
      <c r="D58" s="458" t="s">
        <v>296</v>
      </c>
      <c r="E58" s="139" t="s">
        <v>78</v>
      </c>
      <c r="F58" s="210" t="s">
        <v>297</v>
      </c>
      <c r="G58" s="18">
        <v>1</v>
      </c>
      <c r="H58" s="18">
        <v>1</v>
      </c>
      <c r="I58" s="391">
        <f>AVERAGE(IF(OR($G58="N/A",$H58="N/A"),3,$G58),IF(OR($G59="N/A",$H59="N/A"),3,$G59),IF(OR($G60="N/A",$H60="N/A"),3,$G60),IF(OR($G61="N/A",$H61="N/A"),3,$G61),IF(OR($G62="N/A",$H62="N/A"),3,$G62))</f>
        <v>1</v>
      </c>
      <c r="J58" s="391">
        <f>AVERAGE(IF(OR($G58="N/A",$H58="N/A"),3,$H58),IF(OR($G59="N/A",$H59="N/A"),3,$H59),IF(OR($G60="N/A",$H60="N/A"),3,$H60),IF(OR($G61="N/A",$H61="N/A"),3,$H61),IF(OR($G62="N/A",$H62="N/A"),3,$H62))</f>
        <v>1</v>
      </c>
      <c r="K58" s="398"/>
      <c r="L58" s="398"/>
      <c r="M58" s="25"/>
      <c r="N58" s="25"/>
    </row>
    <row r="59" spans="1:14" ht="94.5" customHeight="1">
      <c r="A59" s="447"/>
      <c r="B59" s="174"/>
      <c r="C59" s="201"/>
      <c r="D59" s="459"/>
      <c r="E59" s="139" t="s">
        <v>72</v>
      </c>
      <c r="F59" s="211" t="s">
        <v>298</v>
      </c>
      <c r="G59" s="18">
        <v>1</v>
      </c>
      <c r="H59" s="18">
        <v>1</v>
      </c>
      <c r="I59" s="392"/>
      <c r="J59" s="392"/>
      <c r="K59" s="398"/>
      <c r="L59" s="398"/>
      <c r="M59" s="25"/>
      <c r="N59" s="25"/>
    </row>
    <row r="60" spans="1:14" ht="94.5" customHeight="1">
      <c r="A60" s="447"/>
      <c r="B60" s="174"/>
      <c r="C60" s="201"/>
      <c r="D60" s="459"/>
      <c r="E60" s="139" t="s">
        <v>72</v>
      </c>
      <c r="F60" s="212" t="s">
        <v>299</v>
      </c>
      <c r="G60" s="18">
        <v>1</v>
      </c>
      <c r="H60" s="18">
        <v>1</v>
      </c>
      <c r="I60" s="392"/>
      <c r="J60" s="392"/>
      <c r="K60" s="398"/>
      <c r="L60" s="398"/>
      <c r="M60" s="25"/>
      <c r="N60" s="25"/>
    </row>
    <row r="61" spans="1:14" ht="94.5" customHeight="1">
      <c r="A61" s="447"/>
      <c r="B61" s="174"/>
      <c r="C61" s="201"/>
      <c r="D61" s="459"/>
      <c r="E61" s="139" t="s">
        <v>75</v>
      </c>
      <c r="F61" s="213" t="s">
        <v>300</v>
      </c>
      <c r="G61" s="18">
        <v>1</v>
      </c>
      <c r="H61" s="18">
        <v>1</v>
      </c>
      <c r="I61" s="392"/>
      <c r="J61" s="392"/>
      <c r="K61" s="398"/>
      <c r="L61" s="398"/>
      <c r="M61" s="25"/>
      <c r="N61" s="25"/>
    </row>
    <row r="62" spans="1:14" ht="94.5" customHeight="1">
      <c r="A62" s="447"/>
      <c r="B62" s="174"/>
      <c r="C62" s="201"/>
      <c r="D62" s="460"/>
      <c r="E62" s="139" t="s">
        <v>75</v>
      </c>
      <c r="F62" s="203" t="s">
        <v>301</v>
      </c>
      <c r="G62" s="18">
        <v>1</v>
      </c>
      <c r="H62" s="18">
        <v>1</v>
      </c>
      <c r="I62" s="393"/>
      <c r="J62" s="393"/>
      <c r="K62" s="398"/>
      <c r="L62" s="398"/>
      <c r="M62" s="25"/>
      <c r="N62" s="25"/>
    </row>
    <row r="63" spans="1:14" ht="94.5" customHeight="1">
      <c r="A63" s="447"/>
      <c r="B63" s="174"/>
      <c r="C63" s="201"/>
      <c r="D63" s="455" t="s">
        <v>302</v>
      </c>
      <c r="E63" s="139" t="s">
        <v>78</v>
      </c>
      <c r="F63" s="214" t="s">
        <v>303</v>
      </c>
      <c r="G63" s="18">
        <v>1</v>
      </c>
      <c r="H63" s="18">
        <v>1</v>
      </c>
      <c r="I63" s="391">
        <f>AVERAGE(IF(OR($G63="N/A",$H63="N/A"),3,$G63),IF(OR($G64="N/A",$H64="N/A"),3,$G64))</f>
        <v>1</v>
      </c>
      <c r="J63" s="391">
        <f>AVERAGE(IF(OR($G63="N/A",$H63="N/A"),3,$H63),IF(OR($G64="N/A",$H64="N/A"),3,$H64))</f>
        <v>1</v>
      </c>
      <c r="K63" s="398"/>
      <c r="L63" s="398"/>
      <c r="M63" s="25"/>
      <c r="N63" s="25"/>
    </row>
    <row r="64" spans="1:14" ht="94.5" customHeight="1">
      <c r="A64" s="447"/>
      <c r="B64" s="174"/>
      <c r="C64" s="201"/>
      <c r="D64" s="457"/>
      <c r="E64" s="139" t="s">
        <v>72</v>
      </c>
      <c r="F64" s="203" t="s">
        <v>304</v>
      </c>
      <c r="G64" s="18">
        <v>1</v>
      </c>
      <c r="H64" s="18">
        <v>1</v>
      </c>
      <c r="I64" s="393"/>
      <c r="J64" s="393"/>
      <c r="K64" s="398"/>
      <c r="L64" s="398"/>
      <c r="M64" s="25"/>
      <c r="N64" s="25"/>
    </row>
    <row r="65" spans="1:14" ht="94.5" customHeight="1">
      <c r="A65" s="447"/>
      <c r="B65" s="174"/>
      <c r="C65" s="201"/>
      <c r="D65" s="455" t="s">
        <v>305</v>
      </c>
      <c r="E65" s="139" t="s">
        <v>72</v>
      </c>
      <c r="F65" s="214" t="s">
        <v>306</v>
      </c>
      <c r="G65" s="18">
        <v>1</v>
      </c>
      <c r="H65" s="18">
        <v>1</v>
      </c>
      <c r="I65" s="391">
        <f>AVERAGE(IF(OR($G65="N/A",$H65="N/A"),3,$G65),IF(OR($G66="N/A",$H66="N/A"),3,$G66),IF(OR($G67="N/A",$H67="N/A"),3,$G67),IF(OR($G68="N/A",$H68="N/A"),3,$G68))</f>
        <v>1</v>
      </c>
      <c r="J65" s="391">
        <f>AVERAGE(IF(OR($G65="N/A",$H65="N/A"),3,$H65),IF(OR($G66="N/A",$H66="N/A"),3,$H66),IF(OR($G67="N/A",$H67="N/A"),3,$H67),IF(OR($G68="N/A",$H68="N/A"),3,$H68))</f>
        <v>1</v>
      </c>
      <c r="K65" s="398"/>
      <c r="L65" s="398"/>
      <c r="M65" s="25"/>
      <c r="N65" s="25"/>
    </row>
    <row r="66" spans="1:14" ht="94.5" customHeight="1">
      <c r="A66" s="447"/>
      <c r="B66" s="174"/>
      <c r="C66" s="201"/>
      <c r="D66" s="456"/>
      <c r="E66" s="139" t="s">
        <v>72</v>
      </c>
      <c r="F66" s="203" t="s">
        <v>307</v>
      </c>
      <c r="G66" s="18">
        <v>1</v>
      </c>
      <c r="H66" s="18">
        <v>1</v>
      </c>
      <c r="I66" s="392"/>
      <c r="J66" s="392"/>
      <c r="K66" s="398"/>
      <c r="L66" s="398"/>
      <c r="M66" s="25"/>
      <c r="N66" s="25"/>
    </row>
    <row r="67" spans="1:14" ht="94.5" customHeight="1">
      <c r="A67" s="447"/>
      <c r="B67" s="174"/>
      <c r="C67" s="201"/>
      <c r="D67" s="456"/>
      <c r="E67" s="139" t="s">
        <v>75</v>
      </c>
      <c r="F67" s="215" t="s">
        <v>308</v>
      </c>
      <c r="G67" s="18">
        <v>1</v>
      </c>
      <c r="H67" s="18">
        <v>1</v>
      </c>
      <c r="I67" s="392"/>
      <c r="J67" s="392"/>
      <c r="K67" s="398"/>
      <c r="L67" s="398"/>
      <c r="M67" s="25"/>
      <c r="N67" s="25"/>
    </row>
    <row r="68" spans="1:14" ht="94.5" customHeight="1">
      <c r="A68" s="448"/>
      <c r="B68" s="137"/>
      <c r="C68" s="204"/>
      <c r="D68" s="457"/>
      <c r="E68" s="139" t="s">
        <v>75</v>
      </c>
      <c r="F68" s="216" t="s">
        <v>309</v>
      </c>
      <c r="G68" s="18">
        <v>1</v>
      </c>
      <c r="H68" s="18">
        <v>1</v>
      </c>
      <c r="I68" s="393"/>
      <c r="J68" s="393"/>
      <c r="K68" s="399"/>
      <c r="L68" s="399"/>
      <c r="M68" s="25"/>
      <c r="N68" s="25"/>
    </row>
    <row r="69" spans="1:14" ht="94.5" customHeight="1">
      <c r="A69" s="440" t="s">
        <v>310</v>
      </c>
      <c r="B69" s="174"/>
      <c r="C69" s="146" t="s">
        <v>58</v>
      </c>
      <c r="D69" s="455" t="s">
        <v>311</v>
      </c>
      <c r="E69" s="139" t="s">
        <v>78</v>
      </c>
      <c r="F69" s="200" t="s">
        <v>312</v>
      </c>
      <c r="G69" s="18">
        <v>1</v>
      </c>
      <c r="H69" s="18">
        <v>1</v>
      </c>
      <c r="I69" s="391">
        <f>AVERAGE(IF(OR($G69="N/A",$H69="N/A"),3,$G69),IF(OR($G70="N/A",$H70="N/A"),3,$G70),IF(OR($G71="N/A",$H71="N/A"),3,$G71),IF(OR($G72="N/A",$H72="N/A"),3,$G72),IF(OR($G73="N/A",$H73="N/A"),3,$G73),IF(OR($G74="N/A",$H74="N/A"),3,$G74),IF(OR($G75="N/A",$H75="N/A"),3,$G75),IF(OR($G76="N/A",$H76="N/A"),3,$G76),IF(OR($G77="N/A",$H77="N/A"),3,$G77))</f>
        <v>1</v>
      </c>
      <c r="J69" s="391">
        <f>AVERAGE(IF(OR($G69="N/A",$H69="N/A"),3,$H69),IF(OR($G70="N/A",$H70="N/A"),3,$H70),IF(OR($G71="N/A",$H71="N/A"),3,$H71),IF(OR($G72="N/A",$H72="N/A"),3,$H72),IF(OR($G73="N/A",$H73="N/A"),3,$H73),IF(OR($G74="N/A",$H74="N/A"),3,$H74),IF(OR($G75="N/A",$H75="N/A"),3,$H75),IF(OR($G76="N/A",$H76="N/A"),3,$H76),IF(OR($G77="N/A",$H77="N/A"),3,$H77))</f>
        <v>1</v>
      </c>
      <c r="K69" s="397">
        <f>AVERAGE(I69:I81)</f>
        <v>1</v>
      </c>
      <c r="L69" s="397">
        <f>AVERAGE(J69:J81)</f>
        <v>1</v>
      </c>
      <c r="M69" s="25"/>
      <c r="N69" s="25"/>
    </row>
    <row r="70" spans="1:14" ht="94.5" customHeight="1">
      <c r="A70" s="447"/>
      <c r="B70" s="174"/>
      <c r="C70" s="146" t="s">
        <v>58</v>
      </c>
      <c r="D70" s="456"/>
      <c r="E70" s="139" t="s">
        <v>78</v>
      </c>
      <c r="F70" s="217" t="s">
        <v>313</v>
      </c>
      <c r="G70" s="18">
        <v>1</v>
      </c>
      <c r="H70" s="18">
        <v>1</v>
      </c>
      <c r="I70" s="392"/>
      <c r="J70" s="392"/>
      <c r="K70" s="398"/>
      <c r="L70" s="398"/>
      <c r="M70" s="25"/>
      <c r="N70" s="25"/>
    </row>
    <row r="71" spans="1:14" ht="94.5" customHeight="1">
      <c r="A71" s="447"/>
      <c r="B71" s="174"/>
      <c r="C71" s="146" t="s">
        <v>58</v>
      </c>
      <c r="D71" s="456"/>
      <c r="E71" s="139" t="s">
        <v>72</v>
      </c>
      <c r="F71" s="218" t="s">
        <v>314</v>
      </c>
      <c r="G71" s="18">
        <v>1</v>
      </c>
      <c r="H71" s="18">
        <v>1</v>
      </c>
      <c r="I71" s="392"/>
      <c r="J71" s="392"/>
      <c r="K71" s="398"/>
      <c r="L71" s="398"/>
      <c r="M71" s="25"/>
      <c r="N71" s="25"/>
    </row>
    <row r="72" spans="1:14" ht="94.5" customHeight="1">
      <c r="A72" s="447"/>
      <c r="B72" s="174"/>
      <c r="C72" s="146" t="s">
        <v>58</v>
      </c>
      <c r="D72" s="456"/>
      <c r="E72" s="139" t="s">
        <v>72</v>
      </c>
      <c r="F72" s="219" t="s">
        <v>315</v>
      </c>
      <c r="G72" s="18">
        <v>1</v>
      </c>
      <c r="H72" s="18">
        <v>1</v>
      </c>
      <c r="I72" s="392"/>
      <c r="J72" s="392"/>
      <c r="K72" s="398"/>
      <c r="L72" s="398"/>
      <c r="M72" s="25"/>
      <c r="N72" s="25"/>
    </row>
    <row r="73" spans="1:14" ht="94.5" customHeight="1">
      <c r="A73" s="447"/>
      <c r="B73" s="174"/>
      <c r="C73" s="201"/>
      <c r="D73" s="456"/>
      <c r="E73" s="139" t="s">
        <v>75</v>
      </c>
      <c r="F73" s="220" t="s">
        <v>316</v>
      </c>
      <c r="G73" s="18">
        <v>1</v>
      </c>
      <c r="H73" s="18">
        <v>1</v>
      </c>
      <c r="I73" s="392"/>
      <c r="J73" s="392"/>
      <c r="K73" s="398"/>
      <c r="L73" s="398"/>
      <c r="M73" s="36"/>
      <c r="N73" s="25"/>
    </row>
    <row r="74" spans="1:14" ht="94.5" customHeight="1">
      <c r="A74" s="447"/>
      <c r="B74" s="174"/>
      <c r="C74" s="201"/>
      <c r="D74" s="456"/>
      <c r="E74" s="139" t="s">
        <v>75</v>
      </c>
      <c r="F74" s="220" t="s">
        <v>317</v>
      </c>
      <c r="G74" s="18">
        <v>1</v>
      </c>
      <c r="H74" s="18">
        <v>1</v>
      </c>
      <c r="I74" s="392"/>
      <c r="J74" s="392"/>
      <c r="K74" s="398"/>
      <c r="L74" s="398"/>
      <c r="M74" s="36"/>
      <c r="N74" s="25"/>
    </row>
    <row r="75" spans="1:14" ht="94.5" customHeight="1">
      <c r="A75" s="447"/>
      <c r="B75" s="174"/>
      <c r="C75" s="201"/>
      <c r="D75" s="456"/>
      <c r="E75" s="139" t="s">
        <v>75</v>
      </c>
      <c r="F75" s="221" t="s">
        <v>318</v>
      </c>
      <c r="G75" s="18">
        <v>1</v>
      </c>
      <c r="H75" s="18">
        <v>1</v>
      </c>
      <c r="I75" s="392"/>
      <c r="J75" s="392"/>
      <c r="K75" s="398"/>
      <c r="L75" s="398"/>
      <c r="M75" s="36"/>
      <c r="N75" s="25"/>
    </row>
    <row r="76" spans="1:14" ht="94.5" customHeight="1">
      <c r="A76" s="447"/>
      <c r="B76" s="174"/>
      <c r="C76" s="201"/>
      <c r="D76" s="456"/>
      <c r="E76" s="139" t="s">
        <v>75</v>
      </c>
      <c r="F76" s="220" t="s">
        <v>319</v>
      </c>
      <c r="G76" s="18">
        <v>1</v>
      </c>
      <c r="H76" s="18">
        <v>1</v>
      </c>
      <c r="I76" s="392"/>
      <c r="J76" s="392"/>
      <c r="K76" s="398"/>
      <c r="L76" s="398"/>
      <c r="M76" s="36"/>
      <c r="N76" s="25"/>
    </row>
    <row r="77" spans="1:14" ht="94.5" customHeight="1">
      <c r="A77" s="447"/>
      <c r="B77" s="174"/>
      <c r="C77" s="201"/>
      <c r="D77" s="457"/>
      <c r="E77" s="139" t="s">
        <v>75</v>
      </c>
      <c r="F77" s="222" t="s">
        <v>320</v>
      </c>
      <c r="G77" s="18">
        <v>1</v>
      </c>
      <c r="H77" s="18">
        <v>1</v>
      </c>
      <c r="I77" s="393"/>
      <c r="J77" s="393"/>
      <c r="K77" s="399"/>
      <c r="L77" s="399"/>
      <c r="M77" s="36"/>
      <c r="N77" s="25"/>
    </row>
    <row r="78" spans="1:14" ht="94.5" customHeight="1">
      <c r="A78" s="447"/>
      <c r="B78" s="174"/>
      <c r="C78" s="201"/>
      <c r="D78" s="455" t="s">
        <v>321</v>
      </c>
      <c r="E78" s="139" t="s">
        <v>72</v>
      </c>
      <c r="F78" s="214" t="s">
        <v>322</v>
      </c>
      <c r="G78" s="18">
        <v>1</v>
      </c>
      <c r="H78" s="18">
        <v>1</v>
      </c>
      <c r="I78" s="392">
        <f>AVERAGE(IF(OR($G78="N/A",$H78="N/A"),3,$G78),IF(OR($G79="N/A",$H79="N/A"),3,$G79))</f>
        <v>1</v>
      </c>
      <c r="J78" s="392">
        <f>AVERAGE(IF(OR($G78="N/A",$H78="N/A"),3,$H78),IF(OR($G79="N/A",$H79="N/A"),3,$H79))</f>
        <v>1</v>
      </c>
      <c r="K78" s="398"/>
      <c r="L78" s="398"/>
      <c r="M78" s="25"/>
      <c r="N78" s="25"/>
    </row>
    <row r="79" spans="1:14" ht="94.5" customHeight="1">
      <c r="A79" s="447"/>
      <c r="B79" s="174"/>
      <c r="C79" s="201"/>
      <c r="D79" s="457"/>
      <c r="E79" s="139" t="s">
        <v>75</v>
      </c>
      <c r="F79" s="203" t="s">
        <v>323</v>
      </c>
      <c r="G79" s="18">
        <v>1</v>
      </c>
      <c r="H79" s="18">
        <v>1</v>
      </c>
      <c r="I79" s="393"/>
      <c r="J79" s="393"/>
      <c r="K79" s="398"/>
      <c r="L79" s="398"/>
      <c r="M79" s="36"/>
      <c r="N79" s="25"/>
    </row>
    <row r="80" spans="1:14" ht="94.5" customHeight="1">
      <c r="A80" s="447"/>
      <c r="B80" s="174"/>
      <c r="C80" s="201"/>
      <c r="D80" s="223" t="s">
        <v>324</v>
      </c>
      <c r="E80" s="139" t="s">
        <v>75</v>
      </c>
      <c r="F80" s="106" t="s">
        <v>325</v>
      </c>
      <c r="G80" s="18">
        <v>1</v>
      </c>
      <c r="H80" s="18">
        <v>1</v>
      </c>
      <c r="I80" s="407">
        <f>AVERAGE(IF(OR($G80="N/A",$H80="N/A"),3,$G80),IF(OR($G81="N/A",$H81="N/A"),3,$G81))</f>
        <v>1</v>
      </c>
      <c r="J80" s="407">
        <f>AVERAGE(IF(OR($G80="N/A",$H80="N/A"),3,$H80),IF(OR($G81="N/A",$H81="N/A"),3,$H81))</f>
        <v>1</v>
      </c>
      <c r="K80" s="399"/>
      <c r="L80" s="399"/>
      <c r="M80" s="36"/>
      <c r="N80" s="25"/>
    </row>
    <row r="81" spans="1:14" ht="94.5" customHeight="1">
      <c r="A81" s="447"/>
      <c r="B81" s="224" t="s">
        <v>89</v>
      </c>
      <c r="C81" s="204"/>
      <c r="D81" s="223" t="s">
        <v>326</v>
      </c>
      <c r="E81" s="69" t="s">
        <v>72</v>
      </c>
      <c r="F81" s="225" t="s">
        <v>327</v>
      </c>
      <c r="G81" s="18">
        <v>1</v>
      </c>
      <c r="H81" s="18">
        <v>1</v>
      </c>
      <c r="I81" s="393"/>
      <c r="J81" s="393"/>
      <c r="K81" s="399"/>
      <c r="L81" s="399"/>
      <c r="M81" s="25"/>
      <c r="N81" s="25"/>
    </row>
  </sheetData>
  <sheetProtection algorithmName="SHA-512" hashValue="ijgYzro3K6x1H5zNtQ+/66iRew0JNd2fm5i97dgaq0wypiW2T5z75J0RfiECzt/V6kFCcxjRigf4lrfgO3FK4w==" saltValue="kxZPdB8yPR4eLWJwKMmoLw==" spinCount="100000" sheet="1" formatColumns="0" formatRows="0" insertColumns="0" insertRows="0" insertHyperlinks="0" sort="0" autoFilter="0" pivotTables="0"/>
  <autoFilter ref="A2:N81" xr:uid="{FA7079F6-CB49-47A8-A25A-3B781F9DA934}"/>
  <mergeCells count="69">
    <mergeCell ref="D1:E1"/>
    <mergeCell ref="A1:B1"/>
    <mergeCell ref="K69:K81"/>
    <mergeCell ref="L69:L81"/>
    <mergeCell ref="K29:K35"/>
    <mergeCell ref="L29:L35"/>
    <mergeCell ref="K36:K50"/>
    <mergeCell ref="L36:L50"/>
    <mergeCell ref="K51:K68"/>
    <mergeCell ref="L51:L68"/>
    <mergeCell ref="I69:I77"/>
    <mergeCell ref="J69:J77"/>
    <mergeCell ref="I78:I79"/>
    <mergeCell ref="J78:J79"/>
    <mergeCell ref="I80:I81"/>
    <mergeCell ref="J80:J81"/>
    <mergeCell ref="I51:I55"/>
    <mergeCell ref="J51:J55"/>
    <mergeCell ref="I63:I64"/>
    <mergeCell ref="J63:J64"/>
    <mergeCell ref="D65:D68"/>
    <mergeCell ref="I65:I68"/>
    <mergeCell ref="J65:J68"/>
    <mergeCell ref="J58:J62"/>
    <mergeCell ref="I58:I62"/>
    <mergeCell ref="D69:D77"/>
    <mergeCell ref="D78:D79"/>
    <mergeCell ref="A69:A81"/>
    <mergeCell ref="D58:D62"/>
    <mergeCell ref="D63:D64"/>
    <mergeCell ref="A3:A28"/>
    <mergeCell ref="D29:D32"/>
    <mergeCell ref="D33:D35"/>
    <mergeCell ref="A29:A35"/>
    <mergeCell ref="D36:D42"/>
    <mergeCell ref="D3:D7"/>
    <mergeCell ref="D8:D9"/>
    <mergeCell ref="D10:D14"/>
    <mergeCell ref="D16:D24"/>
    <mergeCell ref="D25:D28"/>
    <mergeCell ref="D43:D44"/>
    <mergeCell ref="D46:D50"/>
    <mergeCell ref="A36:A50"/>
    <mergeCell ref="C54:C56"/>
    <mergeCell ref="D51:D55"/>
    <mergeCell ref="A51:A68"/>
    <mergeCell ref="I43:I44"/>
    <mergeCell ref="I46:I50"/>
    <mergeCell ref="J43:J44"/>
    <mergeCell ref="I29:I32"/>
    <mergeCell ref="J29:J32"/>
    <mergeCell ref="I33:I35"/>
    <mergeCell ref="J33:J35"/>
    <mergeCell ref="I36:I42"/>
    <mergeCell ref="J36:J42"/>
    <mergeCell ref="J46:J50"/>
    <mergeCell ref="G1:N1"/>
    <mergeCell ref="I3:I7"/>
    <mergeCell ref="J3:J7"/>
    <mergeCell ref="I8:I9"/>
    <mergeCell ref="J8:J9"/>
    <mergeCell ref="K3:K28"/>
    <mergeCell ref="L3:L28"/>
    <mergeCell ref="I10:I14"/>
    <mergeCell ref="J10:J14"/>
    <mergeCell ref="I16:I24"/>
    <mergeCell ref="J16:J24"/>
    <mergeCell ref="I25:I28"/>
    <mergeCell ref="J25:J28"/>
  </mergeCells>
  <conditionalFormatting sqref="G3:H81">
    <cfRule type="expression" dxfId="17" priority="1">
      <formula>AND(NA_Count&gt;5,COUNTIF($G3:$H3,"N/A")&gt;0)</formula>
    </cfRule>
  </conditionalFormatting>
  <dataValidations count="1">
    <dataValidation type="list" allowBlank="1" showInputMessage="1" showErrorMessage="1" sqref="G4:H9 G10:H10 G13:H15 G20:H26 G27:H31 G32:H38 G39:H42 G44:H45 G47:H50 G52:H57 G59:H65 G66:H68 G73:H78 G79:H80" xr:uid="{A17B0DFE-A424-4B9F-B495-DE09B2B346B8}">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45639EA-DA60-4712-8B3C-C8AA1A9CDD10}">
          <x14:formula1>
            <xm:f>Sheet1!$B$2:$B$6</xm:f>
          </x14:formula1>
          <xm:sqref>G3:H3 G11:H12 G16:H19 G43:H43 G46:H46 G51:H51 G58:H58 G69:H72 G81:H81</xm:sqref>
        </x14:dataValidation>
        <x14:dataValidation type="list" allowBlank="1" showInputMessage="1" showErrorMessage="1" xr:uid="{EAB93C79-4045-4727-BF49-42813E379064}">
          <x14:formula1>
            <xm:f>Sheet1!$D$2:$D$4</xm:f>
          </x14:formula1>
          <xm:sqref>E3:E81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tabColor rgb="FFFAB746"/>
  </sheetPr>
  <dimension ref="A1:N24"/>
  <sheetViews>
    <sheetView showGridLines="0" topLeftCell="C1" zoomScaleNormal="100" workbookViewId="0">
      <pane ySplit="2" topLeftCell="A19" activePane="bottomLeft" state="frozen"/>
      <selection pane="bottomLeft" activeCell="H31" sqref="H31"/>
      <selection activeCell="M5" sqref="M5"/>
    </sheetView>
  </sheetViews>
  <sheetFormatPr defaultColWidth="8.85546875" defaultRowHeight="14.45"/>
  <cols>
    <col min="1" max="1" width="30.28515625" customWidth="1"/>
    <col min="2" max="2" width="22.85546875" customWidth="1"/>
    <col min="3" max="3" width="17.28515625" customWidth="1"/>
    <col min="4" max="4" width="33.28515625" customWidth="1"/>
    <col min="5" max="5" width="17.42578125" customWidth="1"/>
    <col min="6" max="6" width="45.28515625" customWidth="1"/>
    <col min="7" max="7" width="13.28515625" customWidth="1"/>
    <col min="8" max="8" width="13.42578125" customWidth="1"/>
    <col min="9" max="12" width="15.7109375" style="51" customWidth="1"/>
    <col min="13" max="14" width="60.7109375" customWidth="1"/>
  </cols>
  <sheetData>
    <row r="1" spans="1:14" ht="33.75" customHeight="1" thickBot="1">
      <c r="A1" s="419" t="s">
        <v>53</v>
      </c>
      <c r="B1" s="420"/>
      <c r="C1" s="61">
        <f>Introduction!Q6</f>
        <v>46078</v>
      </c>
      <c r="D1" s="426" t="s">
        <v>54</v>
      </c>
      <c r="E1" s="427"/>
      <c r="F1" s="61">
        <f>Introduction!T31</f>
        <v>46073</v>
      </c>
      <c r="G1" s="421" t="s">
        <v>55</v>
      </c>
      <c r="H1" s="422"/>
      <c r="I1" s="422"/>
      <c r="J1" s="422"/>
      <c r="K1" s="422"/>
      <c r="L1" s="422"/>
      <c r="M1" s="422"/>
      <c r="N1" s="423"/>
    </row>
    <row r="2" spans="1:14" ht="45.6" customHeight="1">
      <c r="A2" s="62" t="s">
        <v>56</v>
      </c>
      <c r="B2" s="62" t="s">
        <v>57</v>
      </c>
      <c r="C2" s="62" t="s">
        <v>58</v>
      </c>
      <c r="D2" s="62" t="s">
        <v>59</v>
      </c>
      <c r="E2" s="62" t="s">
        <v>60</v>
      </c>
      <c r="F2" s="62" t="s">
        <v>61</v>
      </c>
      <c r="G2" s="64" t="s">
        <v>62</v>
      </c>
      <c r="H2" s="64" t="s">
        <v>63</v>
      </c>
      <c r="I2" s="64" t="s">
        <v>64</v>
      </c>
      <c r="J2" s="64" t="s">
        <v>65</v>
      </c>
      <c r="K2" s="64" t="s">
        <v>66</v>
      </c>
      <c r="L2" s="64" t="s">
        <v>67</v>
      </c>
      <c r="M2" s="65" t="s">
        <v>68</v>
      </c>
      <c r="N2" s="65" t="s">
        <v>69</v>
      </c>
    </row>
    <row r="3" spans="1:14" ht="74.25" customHeight="1">
      <c r="A3" s="465" t="s">
        <v>328</v>
      </c>
      <c r="B3" s="80"/>
      <c r="C3" s="80"/>
      <c r="D3" s="452" t="s">
        <v>329</v>
      </c>
      <c r="E3" s="226" t="s">
        <v>78</v>
      </c>
      <c r="F3" s="198" t="s">
        <v>330</v>
      </c>
      <c r="G3" s="18">
        <v>1</v>
      </c>
      <c r="H3" s="18">
        <v>1</v>
      </c>
      <c r="I3" s="407">
        <f>AVERAGE(IF(OR($G3="N/A",$H3="N/A"),3,$G3),IF(OR($G4="N/A",$H4="N/A"),3,$G4),IF(OR($G5="N/A",$H5="N/A"),3,$G5),IF(OR($G6="N/A",$H6="N/A"),3,$G6))</f>
        <v>1</v>
      </c>
      <c r="J3" s="407">
        <f>AVERAGE(IF(OR($G3="N/A",$H3="N/A"),3,$H3),IF(OR($G4="N/A",$H4="N/A"),3,$H4),IF(OR($G5="N/A",$H5="N/A"),3,$H5),IF(OR($G6="N/A",$H6="N/A"),3,$H6))</f>
        <v>1</v>
      </c>
      <c r="K3" s="397">
        <f>AVERAGE(I3,I7,I9,I11,I13)</f>
        <v>1</v>
      </c>
      <c r="L3" s="397">
        <f>AVERAGE(J3,J7,J9,J11,J13)</f>
        <v>1</v>
      </c>
      <c r="M3" s="25"/>
      <c r="N3" s="25"/>
    </row>
    <row r="4" spans="1:14" ht="74.25" customHeight="1">
      <c r="A4" s="466"/>
      <c r="B4" s="80"/>
      <c r="C4" s="146" t="s">
        <v>58</v>
      </c>
      <c r="D4" s="454"/>
      <c r="E4" s="226" t="s">
        <v>78</v>
      </c>
      <c r="F4" s="227" t="s">
        <v>331</v>
      </c>
      <c r="G4" s="18">
        <v>1</v>
      </c>
      <c r="H4" s="18">
        <v>1</v>
      </c>
      <c r="I4" s="407"/>
      <c r="J4" s="407"/>
      <c r="K4" s="398"/>
      <c r="L4" s="398"/>
      <c r="M4" s="25"/>
      <c r="N4" s="25"/>
    </row>
    <row r="5" spans="1:14" ht="74.25" customHeight="1">
      <c r="A5" s="466"/>
      <c r="B5" s="80"/>
      <c r="C5" s="146" t="s">
        <v>58</v>
      </c>
      <c r="D5" s="454"/>
      <c r="E5" s="226" t="s">
        <v>72</v>
      </c>
      <c r="F5" s="183" t="s">
        <v>332</v>
      </c>
      <c r="G5" s="18">
        <v>1</v>
      </c>
      <c r="H5" s="18">
        <v>1</v>
      </c>
      <c r="I5" s="407"/>
      <c r="J5" s="407"/>
      <c r="K5" s="398"/>
      <c r="L5" s="398"/>
      <c r="M5" s="25"/>
      <c r="N5" s="25"/>
    </row>
    <row r="6" spans="1:14" ht="74.25" customHeight="1">
      <c r="A6" s="466"/>
      <c r="B6" s="80"/>
      <c r="C6" s="80"/>
      <c r="D6" s="453"/>
      <c r="E6" s="226" t="s">
        <v>75</v>
      </c>
      <c r="F6" s="116" t="s">
        <v>333</v>
      </c>
      <c r="G6" s="18">
        <v>1</v>
      </c>
      <c r="H6" s="18">
        <v>1</v>
      </c>
      <c r="I6" s="407"/>
      <c r="J6" s="407"/>
      <c r="K6" s="398"/>
      <c r="L6" s="398"/>
      <c r="M6" s="25"/>
      <c r="N6" s="25"/>
    </row>
    <row r="7" spans="1:14" ht="74.25" customHeight="1">
      <c r="A7" s="466"/>
      <c r="B7" s="80"/>
      <c r="C7" s="80"/>
      <c r="D7" s="452" t="s">
        <v>334</v>
      </c>
      <c r="E7" s="226" t="s">
        <v>72</v>
      </c>
      <c r="F7" s="198" t="s">
        <v>335</v>
      </c>
      <c r="G7" s="18">
        <v>1</v>
      </c>
      <c r="H7" s="18">
        <v>1</v>
      </c>
      <c r="I7" s="391">
        <f>AVERAGE(IF(OR($G7="N/A",$H7="N/A"),3,$G7),IF(OR($G8="N/A",$H8="N/A"),3,$G8))</f>
        <v>1</v>
      </c>
      <c r="J7" s="391">
        <f>AVERAGE(IF(OR($G7="N/A",$H7="N/A"),3,$H7),IF(OR($G8="N/A",$H8="N/A"),3,$H8))</f>
        <v>1</v>
      </c>
      <c r="K7" s="398"/>
      <c r="L7" s="398"/>
      <c r="M7" s="25"/>
      <c r="N7" s="25"/>
    </row>
    <row r="8" spans="1:14" ht="74.25" customHeight="1">
      <c r="A8" s="466"/>
      <c r="B8" s="80"/>
      <c r="C8" s="80"/>
      <c r="D8" s="453"/>
      <c r="E8" s="226" t="s">
        <v>75</v>
      </c>
      <c r="F8" s="86" t="s">
        <v>336</v>
      </c>
      <c r="G8" s="18">
        <v>1</v>
      </c>
      <c r="H8" s="18">
        <v>1</v>
      </c>
      <c r="I8" s="393"/>
      <c r="J8" s="393"/>
      <c r="K8" s="398"/>
      <c r="L8" s="398"/>
      <c r="M8" s="25"/>
      <c r="N8" s="25"/>
    </row>
    <row r="9" spans="1:14" ht="74.25" customHeight="1">
      <c r="A9" s="466"/>
      <c r="B9" s="80"/>
      <c r="C9" s="80"/>
      <c r="D9" s="452" t="s">
        <v>337</v>
      </c>
      <c r="E9" s="226" t="s">
        <v>78</v>
      </c>
      <c r="F9" s="115" t="s">
        <v>338</v>
      </c>
      <c r="G9" s="18">
        <v>1</v>
      </c>
      <c r="H9" s="18">
        <v>1</v>
      </c>
      <c r="I9" s="391">
        <f>AVERAGE(IF(OR($G9="N/A",$H9="N/A"),3,$G9),IF(OR($G10="N/A",$H10="N/A"),3,$G10))</f>
        <v>1</v>
      </c>
      <c r="J9" s="391">
        <f>AVERAGE(IF(OR($G9="N/A",$H9="N/A"),3,$H9),IF(OR($G10="N/A",$H10="N/A"),3,$H10))</f>
        <v>1</v>
      </c>
      <c r="K9" s="398"/>
      <c r="L9" s="398"/>
      <c r="M9" s="25"/>
      <c r="N9" s="25"/>
    </row>
    <row r="10" spans="1:14" ht="74.25" customHeight="1">
      <c r="A10" s="466"/>
      <c r="B10" s="80"/>
      <c r="C10" s="80"/>
      <c r="D10" s="453"/>
      <c r="E10" s="226" t="s">
        <v>72</v>
      </c>
      <c r="F10" s="86" t="s">
        <v>339</v>
      </c>
      <c r="G10" s="18">
        <v>1</v>
      </c>
      <c r="H10" s="18">
        <v>1</v>
      </c>
      <c r="I10" s="393"/>
      <c r="J10" s="393"/>
      <c r="K10" s="398"/>
      <c r="L10" s="398"/>
      <c r="M10" s="25"/>
      <c r="N10" s="25"/>
    </row>
    <row r="11" spans="1:14" ht="74.25" customHeight="1">
      <c r="A11" s="466"/>
      <c r="B11" s="80"/>
      <c r="C11" s="80"/>
      <c r="D11" s="452" t="s">
        <v>340</v>
      </c>
      <c r="E11" s="226" t="s">
        <v>72</v>
      </c>
      <c r="F11" s="228" t="s">
        <v>341</v>
      </c>
      <c r="G11" s="18">
        <v>1</v>
      </c>
      <c r="H11" s="18">
        <v>1</v>
      </c>
      <c r="I11" s="391">
        <f>AVERAGE(IF(OR($G11="N/A",$H11="N/A"),3,$G11),IF(OR($G12="N/A",$H12="N/A"),3,$G12))</f>
        <v>1</v>
      </c>
      <c r="J11" s="391">
        <f>AVERAGE(IF(OR($G11="N/A",$H11="N/A"),3,$H11),IF(OR($G12="N/A",$H12="N/A"),3,$H12))</f>
        <v>1</v>
      </c>
      <c r="K11" s="398"/>
      <c r="L11" s="398"/>
      <c r="M11" s="25"/>
      <c r="N11" s="25"/>
    </row>
    <row r="12" spans="1:14" ht="74.25" customHeight="1">
      <c r="A12" s="466"/>
      <c r="B12" s="80"/>
      <c r="C12" s="80"/>
      <c r="D12" s="453"/>
      <c r="E12" s="226" t="s">
        <v>72</v>
      </c>
      <c r="F12" s="116" t="s">
        <v>342</v>
      </c>
      <c r="G12" s="18">
        <v>1</v>
      </c>
      <c r="H12" s="18">
        <v>1</v>
      </c>
      <c r="I12" s="463"/>
      <c r="J12" s="463"/>
      <c r="K12" s="398"/>
      <c r="L12" s="398"/>
      <c r="M12" s="25"/>
      <c r="N12" s="25"/>
    </row>
    <row r="13" spans="1:14" ht="74.25" customHeight="1">
      <c r="A13" s="466"/>
      <c r="B13" s="80"/>
      <c r="C13" s="80"/>
      <c r="D13" s="454" t="s">
        <v>343</v>
      </c>
      <c r="E13" s="226" t="s">
        <v>72</v>
      </c>
      <c r="F13" s="181" t="s">
        <v>344</v>
      </c>
      <c r="G13" s="18">
        <v>1</v>
      </c>
      <c r="H13" s="18">
        <v>1</v>
      </c>
      <c r="I13" s="464">
        <f>AVERAGE(IF(OR($G13="N/A",$H13="N/A"),3,$G13),IF(OR($G14="N/A",$H14="N/A"),3,$G14),IF(OR($G15="N/A",$H15="N/A"),3,$G15),IF(OR($G16="N/A",$H16="N/A"),3,$G16))</f>
        <v>1</v>
      </c>
      <c r="J13" s="464">
        <f>AVERAGE(IF(OR($G13="N/A",$H13="N/A"),3,$H13),IF(OR($G14="N/A",$H14="N/A"),3,$H14),IF(OR($G15="N/A",$H15="N/A"),3,$H15),IF(OR($G16="N/A",$H16="N/A"),3,$H16))</f>
        <v>1</v>
      </c>
      <c r="K13" s="398"/>
      <c r="L13" s="398"/>
      <c r="M13" s="25"/>
      <c r="N13" s="25"/>
    </row>
    <row r="14" spans="1:14" ht="74.25" customHeight="1">
      <c r="A14" s="466"/>
      <c r="B14" s="80"/>
      <c r="C14" s="80"/>
      <c r="D14" s="454"/>
      <c r="E14" s="226" t="s">
        <v>75</v>
      </c>
      <c r="F14" s="197" t="s">
        <v>345</v>
      </c>
      <c r="G14" s="18">
        <v>1</v>
      </c>
      <c r="H14" s="18">
        <v>1</v>
      </c>
      <c r="I14" s="392"/>
      <c r="J14" s="392"/>
      <c r="K14" s="398"/>
      <c r="L14" s="398"/>
      <c r="M14" s="25"/>
      <c r="N14" s="25"/>
    </row>
    <row r="15" spans="1:14" ht="74.25" customHeight="1">
      <c r="A15" s="466"/>
      <c r="B15" s="80"/>
      <c r="C15" s="80"/>
      <c r="D15" s="454"/>
      <c r="E15" s="226" t="s">
        <v>75</v>
      </c>
      <c r="F15" s="229" t="s">
        <v>346</v>
      </c>
      <c r="G15" s="18">
        <v>1</v>
      </c>
      <c r="H15" s="18">
        <v>1</v>
      </c>
      <c r="I15" s="392"/>
      <c r="J15" s="392"/>
      <c r="K15" s="398"/>
      <c r="L15" s="398"/>
      <c r="M15" s="47"/>
      <c r="N15" s="47"/>
    </row>
    <row r="16" spans="1:14" ht="74.25" customHeight="1">
      <c r="A16" s="467"/>
      <c r="B16" s="89"/>
      <c r="C16" s="89"/>
      <c r="D16" s="453"/>
      <c r="E16" s="226" t="s">
        <v>75</v>
      </c>
      <c r="F16" s="230" t="s">
        <v>347</v>
      </c>
      <c r="G16" s="18">
        <v>1</v>
      </c>
      <c r="H16" s="18">
        <v>1</v>
      </c>
      <c r="I16" s="393"/>
      <c r="J16" s="393"/>
      <c r="K16" s="399"/>
      <c r="L16" s="399"/>
      <c r="M16" s="25"/>
      <c r="N16" s="25"/>
    </row>
    <row r="17" spans="1:14" ht="74.25" customHeight="1">
      <c r="A17" s="468" t="s">
        <v>348</v>
      </c>
      <c r="B17" s="80"/>
      <c r="C17" s="80"/>
      <c r="D17" s="452" t="s">
        <v>349</v>
      </c>
      <c r="E17" s="226" t="s">
        <v>72</v>
      </c>
      <c r="F17" s="231" t="s">
        <v>350</v>
      </c>
      <c r="G17" s="18">
        <v>1</v>
      </c>
      <c r="H17" s="18">
        <v>1</v>
      </c>
      <c r="I17" s="391">
        <f>AVERAGE(IF(OR($G17="N/A",$H17="N/A"),3,$G17),IF(OR($G18="N/A",$H18="N/A"),3,$G18))</f>
        <v>1</v>
      </c>
      <c r="J17" s="391">
        <f>AVERAGE(IF(OR($G17="N/A",$H17="N/A"),3,$H17),IF(OR($G18="N/A",$H18="N/A"),3,$H18))</f>
        <v>1</v>
      </c>
      <c r="K17" s="397">
        <f>AVERAGE(I17,I19,I22,I23,I24)</f>
        <v>1</v>
      </c>
      <c r="L17" s="397">
        <f>AVERAGE(J17,J19,J22,J23,J24)</f>
        <v>1</v>
      </c>
      <c r="M17" s="25"/>
      <c r="N17" s="25"/>
    </row>
    <row r="18" spans="1:14" ht="74.25" customHeight="1">
      <c r="A18" s="466"/>
      <c r="B18" s="80"/>
      <c r="C18" s="80"/>
      <c r="D18" s="453"/>
      <c r="E18" s="226" t="s">
        <v>75</v>
      </c>
      <c r="F18" s="230" t="s">
        <v>351</v>
      </c>
      <c r="G18" s="18">
        <v>1</v>
      </c>
      <c r="H18" s="18">
        <v>1</v>
      </c>
      <c r="I18" s="393"/>
      <c r="J18" s="393"/>
      <c r="K18" s="398"/>
      <c r="L18" s="398"/>
      <c r="M18" s="25"/>
      <c r="N18" s="25"/>
    </row>
    <row r="19" spans="1:14" ht="74.25" customHeight="1">
      <c r="A19" s="466"/>
      <c r="B19" s="80"/>
      <c r="C19" s="146" t="s">
        <v>58</v>
      </c>
      <c r="D19" s="452" t="s">
        <v>352</v>
      </c>
      <c r="E19" s="226" t="s">
        <v>78</v>
      </c>
      <c r="F19" s="232" t="s">
        <v>353</v>
      </c>
      <c r="G19" s="18">
        <v>1</v>
      </c>
      <c r="H19" s="18">
        <v>1</v>
      </c>
      <c r="I19" s="391">
        <f>AVERAGE(IF(OR($G19="N/A",$H19="N/A"),3,$G19),IF(OR($G20="N/A",$H20="N/A"),3,$G20),IF(OR($G21="N/A",$H21="N/A"),3,$G21))</f>
        <v>1</v>
      </c>
      <c r="J19" s="391">
        <f>AVERAGE(IF(OR($G19="N/A",$H19="N/A"),3,$H19),IF(OR($G20="N/A",$H20="N/A"),3,$H20),IF(OR($G21="N/A",$H21="N/A"),3,$H21))</f>
        <v>1</v>
      </c>
      <c r="K19" s="398"/>
      <c r="L19" s="398"/>
      <c r="M19" s="25"/>
      <c r="N19" s="25"/>
    </row>
    <row r="20" spans="1:14" ht="74.25" customHeight="1">
      <c r="A20" s="466"/>
      <c r="B20" s="80"/>
      <c r="C20" s="80"/>
      <c r="D20" s="454"/>
      <c r="E20" s="226" t="s">
        <v>72</v>
      </c>
      <c r="F20" s="111" t="s">
        <v>354</v>
      </c>
      <c r="G20" s="18">
        <v>1</v>
      </c>
      <c r="H20" s="18">
        <v>1</v>
      </c>
      <c r="I20" s="392"/>
      <c r="J20" s="392"/>
      <c r="K20" s="398"/>
      <c r="L20" s="398"/>
      <c r="M20" s="25"/>
      <c r="N20" s="25"/>
    </row>
    <row r="21" spans="1:14" ht="74.25" customHeight="1">
      <c r="A21" s="466"/>
      <c r="B21" s="80"/>
      <c r="C21" s="80"/>
      <c r="D21" s="453"/>
      <c r="E21" s="226" t="s">
        <v>75</v>
      </c>
      <c r="F21" s="233" t="s">
        <v>355</v>
      </c>
      <c r="G21" s="18">
        <v>1</v>
      </c>
      <c r="H21" s="18">
        <v>1</v>
      </c>
      <c r="I21" s="393"/>
      <c r="J21" s="393"/>
      <c r="K21" s="398"/>
      <c r="L21" s="398"/>
      <c r="M21" s="25"/>
      <c r="N21" s="25"/>
    </row>
    <row r="22" spans="1:14" ht="74.25" customHeight="1">
      <c r="A22" s="466"/>
      <c r="B22" s="164" t="s">
        <v>89</v>
      </c>
      <c r="C22" s="80"/>
      <c r="D22" s="125" t="s">
        <v>356</v>
      </c>
      <c r="E22" s="226" t="s">
        <v>75</v>
      </c>
      <c r="F22" s="234" t="s">
        <v>357</v>
      </c>
      <c r="G22" s="18">
        <v>1</v>
      </c>
      <c r="H22" s="18">
        <v>1</v>
      </c>
      <c r="I22" s="87">
        <f>IF(OR($G22="N/A",$H22="N/A"),3,$G22)</f>
        <v>1</v>
      </c>
      <c r="J22" s="87">
        <f>IF(OR($G22="N/A",$H22="N/A"),3,$H22)</f>
        <v>1</v>
      </c>
      <c r="K22" s="398"/>
      <c r="L22" s="398"/>
      <c r="M22" s="25"/>
      <c r="N22" s="25"/>
    </row>
    <row r="23" spans="1:14" ht="74.25" customHeight="1">
      <c r="A23" s="466"/>
      <c r="B23" s="80"/>
      <c r="C23" s="80"/>
      <c r="D23" s="125" t="s">
        <v>358</v>
      </c>
      <c r="E23" s="226" t="s">
        <v>72</v>
      </c>
      <c r="F23" s="185" t="s">
        <v>359</v>
      </c>
      <c r="G23" s="18">
        <v>1</v>
      </c>
      <c r="H23" s="18">
        <v>1</v>
      </c>
      <c r="I23" s="87">
        <f t="shared" ref="I23:I24" si="0">IF(OR($G23="N/A",$H23="N/A"),3,$G23)</f>
        <v>1</v>
      </c>
      <c r="J23" s="87">
        <f t="shared" ref="J23:J24" si="1">IF(OR($G23="N/A",$H23="N/A"),3,$H23)</f>
        <v>1</v>
      </c>
      <c r="K23" s="398"/>
      <c r="L23" s="398"/>
      <c r="M23" s="25"/>
      <c r="N23" s="25"/>
    </row>
    <row r="24" spans="1:14" ht="74.25" customHeight="1">
      <c r="A24" s="467"/>
      <c r="B24" s="89"/>
      <c r="C24" s="89"/>
      <c r="D24" s="70" t="s">
        <v>360</v>
      </c>
      <c r="E24" s="71" t="s">
        <v>72</v>
      </c>
      <c r="F24" s="134" t="s">
        <v>361</v>
      </c>
      <c r="G24" s="18">
        <v>1</v>
      </c>
      <c r="H24" s="18">
        <v>1</v>
      </c>
      <c r="I24" s="87">
        <f t="shared" si="0"/>
        <v>1</v>
      </c>
      <c r="J24" s="87">
        <f t="shared" si="1"/>
        <v>1</v>
      </c>
      <c r="K24" s="399"/>
      <c r="L24" s="399"/>
      <c r="M24" s="25"/>
      <c r="N24" s="25"/>
    </row>
  </sheetData>
  <sheetProtection algorithmName="SHA-512" hashValue="sAza3/rHv4v9/4vmex0sSWIdMeIKxiCK5jkBytaO0LgoNdYzbJUmiZjOcu0hKpNdFjzVMbw2nCnsO7GCMxHWmw==" saltValue="YiMySPh3pv3lziyWlX+YKw==" spinCount="100000" sheet="1" formatColumns="0" formatRows="0" insertColumns="0" insertRows="0" insertHyperlinks="0" sort="0" autoFilter="0" pivotTables="0"/>
  <autoFilter ref="A2:N24" xr:uid="{FA7079F6-CB49-47A8-A25A-3B781F9DA934}"/>
  <mergeCells count="30">
    <mergeCell ref="D1:E1"/>
    <mergeCell ref="A1:B1"/>
    <mergeCell ref="I19:I21"/>
    <mergeCell ref="J19:J21"/>
    <mergeCell ref="K3:K16"/>
    <mergeCell ref="D13:D16"/>
    <mergeCell ref="A3:A16"/>
    <mergeCell ref="D17:D18"/>
    <mergeCell ref="D19:D21"/>
    <mergeCell ref="A17:A24"/>
    <mergeCell ref="D3:D6"/>
    <mergeCell ref="D7:D8"/>
    <mergeCell ref="D9:D10"/>
    <mergeCell ref="D11:D12"/>
    <mergeCell ref="G1:N1"/>
    <mergeCell ref="L3:L16"/>
    <mergeCell ref="L17:L24"/>
    <mergeCell ref="I17:I18"/>
    <mergeCell ref="J17:J18"/>
    <mergeCell ref="I9:I10"/>
    <mergeCell ref="J9:J10"/>
    <mergeCell ref="I11:I12"/>
    <mergeCell ref="J11:J12"/>
    <mergeCell ref="I13:I16"/>
    <mergeCell ref="J13:J16"/>
    <mergeCell ref="I3:I6"/>
    <mergeCell ref="J3:J6"/>
    <mergeCell ref="I7:I8"/>
    <mergeCell ref="J7:J8"/>
    <mergeCell ref="K17:K24"/>
  </mergeCells>
  <conditionalFormatting sqref="G3:H24">
    <cfRule type="expression" dxfId="16" priority="1">
      <formula>AND(NA_Count&gt;5,COUNTIF($G3:$H3,"N/A")&gt;0)</formula>
    </cfRule>
  </conditionalFormatting>
  <dataValidations count="2">
    <dataValidation type="list" allowBlank="1" showInputMessage="1" showErrorMessage="1" sqref="G3:H3 G6:H18 G20:H21 G23:H24" xr:uid="{F0EBEDE8-91DF-40FD-9E3E-F0AF1D413DFD}">
      <formula1>"1,2,3,4,5,N/A"</formula1>
    </dataValidation>
    <dataValidation type="list" allowBlank="1" showInputMessage="1" showErrorMessage="1" sqref="G22:H22" xr:uid="{BEEB7184-8C50-4380-9107-267F3DBB67B4}">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0F73090-5626-4819-8921-8A75756FF07E}">
          <x14:formula1>
            <xm:f>Sheet1!$B$2:$B$6</xm:f>
          </x14:formula1>
          <xm:sqref>G4:H5 G19:H19</xm:sqref>
        </x14:dataValidation>
        <x14:dataValidation type="list" allowBlank="1" showInputMessage="1" showErrorMessage="1" xr:uid="{D19201EE-33D7-4104-9AD9-95CB848C6652}">
          <x14:formula1>
            <xm:f>Sheet1!$D$2:$D$4</xm:f>
          </x14:formula1>
          <xm:sqref>E3:E24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N17"/>
  <sheetViews>
    <sheetView showGridLines="0" zoomScaleNormal="100" workbookViewId="0">
      <pane ySplit="2" topLeftCell="A10" activePane="bottomLeft" state="frozen"/>
      <selection pane="bottomLeft" activeCell="G3" sqref="G3:H16"/>
      <selection activeCell="M5" sqref="M5"/>
    </sheetView>
  </sheetViews>
  <sheetFormatPr defaultColWidth="8.85546875" defaultRowHeight="14.45"/>
  <cols>
    <col min="1" max="1" width="30.28515625" customWidth="1"/>
    <col min="2" max="2" width="22.85546875" customWidth="1"/>
    <col min="3" max="3" width="17.28515625" customWidth="1"/>
    <col min="4" max="4" width="33.28515625" customWidth="1"/>
    <col min="5" max="5" width="17.42578125" customWidth="1"/>
    <col min="6" max="6" width="38.7109375" customWidth="1"/>
    <col min="7" max="7" width="13.28515625" customWidth="1"/>
    <col min="8" max="8" width="13.42578125" customWidth="1"/>
    <col min="9" max="12" width="15.7109375" style="51" customWidth="1"/>
    <col min="13" max="14" width="60.7109375" customWidth="1"/>
  </cols>
  <sheetData>
    <row r="1" spans="1:14" ht="30" customHeight="1" thickBot="1">
      <c r="A1" s="419" t="s">
        <v>53</v>
      </c>
      <c r="B1" s="420"/>
      <c r="C1" s="61">
        <f>Introduction!Q6</f>
        <v>46078</v>
      </c>
      <c r="D1" s="426" t="s">
        <v>54</v>
      </c>
      <c r="E1" s="427"/>
      <c r="F1" s="61">
        <f>Introduction!T31</f>
        <v>46073</v>
      </c>
      <c r="G1" s="421" t="s">
        <v>55</v>
      </c>
      <c r="H1" s="422"/>
      <c r="I1" s="422"/>
      <c r="J1" s="422"/>
      <c r="K1" s="422"/>
      <c r="L1" s="422"/>
      <c r="M1" s="422"/>
      <c r="N1" s="423"/>
    </row>
    <row r="2" spans="1:14" ht="45.6" customHeight="1">
      <c r="A2" s="62" t="s">
        <v>56</v>
      </c>
      <c r="B2" s="62" t="s">
        <v>57</v>
      </c>
      <c r="C2" s="62" t="s">
        <v>58</v>
      </c>
      <c r="D2" s="62" t="s">
        <v>59</v>
      </c>
      <c r="E2" s="62" t="s">
        <v>60</v>
      </c>
      <c r="F2" s="62" t="s">
        <v>61</v>
      </c>
      <c r="G2" s="64" t="s">
        <v>62</v>
      </c>
      <c r="H2" s="64" t="s">
        <v>63</v>
      </c>
      <c r="I2" s="64" t="s">
        <v>64</v>
      </c>
      <c r="J2" s="64" t="s">
        <v>65</v>
      </c>
      <c r="K2" s="64" t="s">
        <v>66</v>
      </c>
      <c r="L2" s="64" t="s">
        <v>67</v>
      </c>
      <c r="M2" s="65" t="s">
        <v>68</v>
      </c>
      <c r="N2" s="65" t="s">
        <v>69</v>
      </c>
    </row>
    <row r="3" spans="1:14" ht="78" customHeight="1">
      <c r="A3" s="469" t="s">
        <v>362</v>
      </c>
      <c r="B3" s="105"/>
      <c r="C3" s="92"/>
      <c r="D3" s="471" t="s">
        <v>363</v>
      </c>
      <c r="E3" s="235" t="s">
        <v>78</v>
      </c>
      <c r="F3" s="198" t="s">
        <v>364</v>
      </c>
      <c r="G3" s="18">
        <v>1</v>
      </c>
      <c r="H3" s="18">
        <v>1</v>
      </c>
      <c r="I3" s="391">
        <f>AVERAGE(IF(OR($G3="N/A",$H3="N/A"),3,$G3),IF(OR($G4="N/A",$H4="N/A"),3,$G4))</f>
        <v>1</v>
      </c>
      <c r="J3" s="391">
        <f>AVERAGE(IF(OR($G3="N/A",$H3="N/A"),3,$H3),IF(OR($G4="N/A",$H4="N/A"),3,$H4))</f>
        <v>1</v>
      </c>
      <c r="K3" s="397">
        <f>AVERAGE(I3,I5,I7,I8)</f>
        <v>1</v>
      </c>
      <c r="L3" s="397">
        <f>AVERAGE(J3,J5,J7,J8)</f>
        <v>1</v>
      </c>
      <c r="M3" s="25"/>
      <c r="N3" s="25"/>
    </row>
    <row r="4" spans="1:14" ht="78" customHeight="1">
      <c r="A4" s="473"/>
      <c r="B4" s="105"/>
      <c r="C4" s="105"/>
      <c r="D4" s="472"/>
      <c r="E4" s="235" t="s">
        <v>72</v>
      </c>
      <c r="F4" s="86" t="s">
        <v>365</v>
      </c>
      <c r="G4" s="18">
        <v>1</v>
      </c>
      <c r="H4" s="18">
        <v>1</v>
      </c>
      <c r="I4" s="393"/>
      <c r="J4" s="393"/>
      <c r="K4" s="398"/>
      <c r="L4" s="398"/>
      <c r="M4" s="25"/>
      <c r="N4" s="25"/>
    </row>
    <row r="5" spans="1:14" ht="78" customHeight="1">
      <c r="A5" s="473"/>
      <c r="B5" s="105"/>
      <c r="C5" s="105"/>
      <c r="D5" s="452" t="s">
        <v>366</v>
      </c>
      <c r="E5" s="235" t="s">
        <v>72</v>
      </c>
      <c r="F5" s="181" t="s">
        <v>367</v>
      </c>
      <c r="G5" s="18">
        <v>1</v>
      </c>
      <c r="H5" s="18">
        <v>1</v>
      </c>
      <c r="I5" s="391">
        <f>AVERAGE(IF(OR($G5="N/A",$H5="N/A"),3,$G5),IF(OR($G6="N/A",$H6="N/A"),3,$G6))</f>
        <v>1</v>
      </c>
      <c r="J5" s="391">
        <f>AVERAGE(IF(OR($G5="N/A",$H5="N/A"),3,$H5),IF(OR($G6="N/A",$H6="N/A"),3,$H6))</f>
        <v>1</v>
      </c>
      <c r="K5" s="398"/>
      <c r="L5" s="398"/>
      <c r="M5" s="25"/>
      <c r="N5" s="25"/>
    </row>
    <row r="6" spans="1:14" ht="78" customHeight="1">
      <c r="A6" s="473"/>
      <c r="B6" s="80"/>
      <c r="C6" s="77"/>
      <c r="D6" s="453"/>
      <c r="E6" s="71" t="s">
        <v>75</v>
      </c>
      <c r="F6" s="100" t="s">
        <v>368</v>
      </c>
      <c r="G6" s="18">
        <v>1</v>
      </c>
      <c r="H6" s="18">
        <v>1</v>
      </c>
      <c r="I6" s="393"/>
      <c r="J6" s="393"/>
      <c r="K6" s="398"/>
      <c r="L6" s="398"/>
      <c r="M6" s="25"/>
      <c r="N6" s="25"/>
    </row>
    <row r="7" spans="1:14" ht="78" customHeight="1">
      <c r="A7" s="473"/>
      <c r="B7" s="105"/>
      <c r="C7" s="105"/>
      <c r="D7" s="236" t="s">
        <v>369</v>
      </c>
      <c r="E7" s="235" t="s">
        <v>72</v>
      </c>
      <c r="F7" s="237" t="s">
        <v>370</v>
      </c>
      <c r="G7" s="18">
        <v>1</v>
      </c>
      <c r="H7" s="18">
        <v>1</v>
      </c>
      <c r="I7" s="72">
        <f>IF(OR($G7="N/A",$H7="N/A"),3,$G7)</f>
        <v>1</v>
      </c>
      <c r="J7" s="72">
        <f>IF(OR($G7="N/A",$H7="N/A"),3,$H7)</f>
        <v>1</v>
      </c>
      <c r="K7" s="398"/>
      <c r="L7" s="398"/>
      <c r="M7" s="25"/>
      <c r="N7" s="25"/>
    </row>
    <row r="8" spans="1:14" ht="78" customHeight="1">
      <c r="A8" s="470"/>
      <c r="B8" s="89"/>
      <c r="C8" s="105"/>
      <c r="D8" s="236" t="s">
        <v>371</v>
      </c>
      <c r="E8" s="235" t="s">
        <v>72</v>
      </c>
      <c r="F8" s="237" t="s">
        <v>372</v>
      </c>
      <c r="G8" s="18">
        <v>1</v>
      </c>
      <c r="H8" s="18">
        <v>1</v>
      </c>
      <c r="I8" s="72">
        <f t="shared" ref="I8:I12" si="0">IF(OR($G8="N/A",$H8="N/A"),3,$G8)</f>
        <v>1</v>
      </c>
      <c r="J8" s="72">
        <f t="shared" ref="J8:J11" si="1">IF(OR($G8="N/A",$H8="N/A"),3,$H8)</f>
        <v>1</v>
      </c>
      <c r="K8" s="399"/>
      <c r="L8" s="399"/>
      <c r="M8" s="25"/>
      <c r="N8" s="25"/>
    </row>
    <row r="9" spans="1:14" ht="78" customHeight="1">
      <c r="A9" s="474" t="s">
        <v>373</v>
      </c>
      <c r="B9" s="117"/>
      <c r="C9" s="117"/>
      <c r="D9" s="70" t="s">
        <v>374</v>
      </c>
      <c r="E9" s="71" t="s">
        <v>75</v>
      </c>
      <c r="F9" s="238" t="s">
        <v>375</v>
      </c>
      <c r="G9" s="18">
        <v>1</v>
      </c>
      <c r="H9" s="18">
        <v>1</v>
      </c>
      <c r="I9" s="72">
        <f t="shared" si="0"/>
        <v>1</v>
      </c>
      <c r="J9" s="72">
        <f t="shared" si="1"/>
        <v>1</v>
      </c>
      <c r="K9" s="397">
        <f>AVERAGE(I9,I10,I11,I12)</f>
        <v>1</v>
      </c>
      <c r="L9" s="397">
        <f>AVERAGE(J9,J10,J11,J12)</f>
        <v>1</v>
      </c>
      <c r="M9" s="25"/>
      <c r="N9" s="25"/>
    </row>
    <row r="10" spans="1:14" ht="78" customHeight="1">
      <c r="A10" s="473"/>
      <c r="B10" s="105"/>
      <c r="C10" s="105"/>
      <c r="D10" s="239" t="s">
        <v>376</v>
      </c>
      <c r="E10" s="235" t="s">
        <v>75</v>
      </c>
      <c r="F10" s="237" t="s">
        <v>377</v>
      </c>
      <c r="G10" s="18">
        <v>1</v>
      </c>
      <c r="H10" s="18">
        <v>1</v>
      </c>
      <c r="I10" s="72">
        <f t="shared" si="0"/>
        <v>1</v>
      </c>
      <c r="J10" s="72">
        <f t="shared" si="1"/>
        <v>1</v>
      </c>
      <c r="K10" s="398"/>
      <c r="L10" s="398"/>
      <c r="M10" s="25"/>
      <c r="N10" s="25"/>
    </row>
    <row r="11" spans="1:14" ht="78" customHeight="1">
      <c r="A11" s="473"/>
      <c r="B11" s="80"/>
      <c r="C11" s="80"/>
      <c r="D11" s="70" t="s">
        <v>378</v>
      </c>
      <c r="E11" s="235" t="s">
        <v>75</v>
      </c>
      <c r="F11" s="240" t="s">
        <v>379</v>
      </c>
      <c r="G11" s="18">
        <v>1</v>
      </c>
      <c r="H11" s="18">
        <v>1</v>
      </c>
      <c r="I11" s="72">
        <f t="shared" si="0"/>
        <v>1</v>
      </c>
      <c r="J11" s="72">
        <f t="shared" si="1"/>
        <v>1</v>
      </c>
      <c r="K11" s="398"/>
      <c r="L11" s="398"/>
      <c r="M11" s="25"/>
      <c r="N11" s="25"/>
    </row>
    <row r="12" spans="1:14" ht="78" customHeight="1">
      <c r="A12" s="470"/>
      <c r="B12" s="105"/>
      <c r="C12" s="105"/>
      <c r="D12" s="236" t="s">
        <v>380</v>
      </c>
      <c r="E12" s="235" t="s">
        <v>75</v>
      </c>
      <c r="F12" s="198" t="s">
        <v>381</v>
      </c>
      <c r="G12" s="18">
        <v>1</v>
      </c>
      <c r="H12" s="18">
        <v>1</v>
      </c>
      <c r="I12" s="72">
        <f t="shared" si="0"/>
        <v>1</v>
      </c>
      <c r="J12" s="72">
        <f>IF(OR($G12="N/A",$H12="N/A"),3,$H12)</f>
        <v>1</v>
      </c>
      <c r="K12" s="399"/>
      <c r="L12" s="399"/>
      <c r="M12" s="25"/>
      <c r="N12" s="25"/>
    </row>
    <row r="13" spans="1:14" ht="78" customHeight="1">
      <c r="A13" s="469" t="s">
        <v>382</v>
      </c>
      <c r="B13" s="92"/>
      <c r="C13" s="92"/>
      <c r="D13" s="452" t="s">
        <v>383</v>
      </c>
      <c r="E13" s="235" t="s">
        <v>78</v>
      </c>
      <c r="F13" s="198" t="s">
        <v>384</v>
      </c>
      <c r="G13" s="18">
        <v>1</v>
      </c>
      <c r="H13" s="18">
        <v>1</v>
      </c>
      <c r="I13" s="391">
        <f>AVERAGE(IF(OR($G13="N/A",$H13="N/A"),3,$G13),IF(OR($G14="N/A",$H14="N/A"),3,$G14))</f>
        <v>1</v>
      </c>
      <c r="J13" s="391">
        <f>AVERAGE(IF(OR($G13="N/A",$H13="N/A"),3,$H13),IF(OR($G14="N/A",$H14="N/A"),3,$H14))</f>
        <v>1</v>
      </c>
      <c r="K13" s="397">
        <f>I13</f>
        <v>1</v>
      </c>
      <c r="L13" s="397">
        <f>J13</f>
        <v>1</v>
      </c>
      <c r="M13" s="25"/>
      <c r="N13" s="25"/>
    </row>
    <row r="14" spans="1:14" ht="78" customHeight="1">
      <c r="A14" s="470"/>
      <c r="B14" s="80"/>
      <c r="C14" s="241" t="s">
        <v>58</v>
      </c>
      <c r="D14" s="453"/>
      <c r="E14" s="235" t="s">
        <v>72</v>
      </c>
      <c r="F14" s="242" t="s">
        <v>385</v>
      </c>
      <c r="G14" s="18">
        <v>1</v>
      </c>
      <c r="H14" s="18">
        <v>1</v>
      </c>
      <c r="I14" s="393"/>
      <c r="J14" s="393"/>
      <c r="K14" s="399"/>
      <c r="L14" s="399"/>
      <c r="M14" s="25"/>
      <c r="N14" s="25"/>
    </row>
    <row r="15" spans="1:14" ht="78" customHeight="1">
      <c r="A15" s="469" t="s">
        <v>386</v>
      </c>
      <c r="B15" s="117"/>
      <c r="C15" s="243"/>
      <c r="D15" s="452" t="s">
        <v>387</v>
      </c>
      <c r="E15" s="235" t="s">
        <v>72</v>
      </c>
      <c r="F15" s="229" t="s">
        <v>388</v>
      </c>
      <c r="G15" s="18">
        <v>1</v>
      </c>
      <c r="H15" s="18">
        <v>1</v>
      </c>
      <c r="I15" s="391">
        <f>AVERAGE(IF(OR($G15="N/A",$H15="N/A"),3,$G15),IF(OR($G16="N/A",$H16="N/A"),3,$G16))</f>
        <v>1</v>
      </c>
      <c r="J15" s="391">
        <f>AVERAGE(IF(OR($G15="N/A",$H15="N/A"),3,$H15),IF(OR($G16="N/A",$H16="N/A"),3,$H16))</f>
        <v>1</v>
      </c>
      <c r="K15" s="397">
        <f>I15</f>
        <v>1</v>
      </c>
      <c r="L15" s="397">
        <f>J15</f>
        <v>1</v>
      </c>
      <c r="M15" s="47"/>
      <c r="N15" s="47"/>
    </row>
    <row r="16" spans="1:14" ht="78" customHeight="1">
      <c r="A16" s="470"/>
      <c r="B16" s="89"/>
      <c r="C16" s="244" t="s">
        <v>58</v>
      </c>
      <c r="D16" s="453"/>
      <c r="E16" s="245" t="s">
        <v>72</v>
      </c>
      <c r="F16" s="242" t="s">
        <v>389</v>
      </c>
      <c r="G16" s="18">
        <v>1</v>
      </c>
      <c r="H16" s="18">
        <v>1</v>
      </c>
      <c r="I16" s="393"/>
      <c r="J16" s="393"/>
      <c r="K16" s="399"/>
      <c r="L16" s="399"/>
      <c r="M16" s="25"/>
      <c r="N16" s="25"/>
    </row>
    <row r="17" spans="6:6">
      <c r="F17" s="246"/>
    </row>
  </sheetData>
  <sheetProtection algorithmName="SHA-512" hashValue="PEXTsgsL1f+/pB1BSEDRh/sLvg9KUI42z73ORbqS4Sygee92AR+L+bK95eYMoqIM0rN6og3NUh1++hlQuoO1RA==" saltValue="GNXkGi7EFlpWbdSgEALJmA==" spinCount="100000" sheet="1" formatColumns="0" formatRows="0" insertColumns="0" insertRows="0" insertHyperlinks="0" sort="0" autoFilter="0" pivotTables="0"/>
  <autoFilter ref="A2:N16" xr:uid="{FA7079F6-CB49-47A8-A25A-3B781F9DA934}"/>
  <mergeCells count="27">
    <mergeCell ref="A1:B1"/>
    <mergeCell ref="K9:K12"/>
    <mergeCell ref="L9:L12"/>
    <mergeCell ref="K3:K8"/>
    <mergeCell ref="L3:L8"/>
    <mergeCell ref="D1:E1"/>
    <mergeCell ref="D15:D16"/>
    <mergeCell ref="K15:K16"/>
    <mergeCell ref="L15:L16"/>
    <mergeCell ref="K13:K14"/>
    <mergeCell ref="L13:L14"/>
    <mergeCell ref="A15:A16"/>
    <mergeCell ref="G1:N1"/>
    <mergeCell ref="I3:I4"/>
    <mergeCell ref="J3:J4"/>
    <mergeCell ref="I5:I6"/>
    <mergeCell ref="J5:J6"/>
    <mergeCell ref="I13:I14"/>
    <mergeCell ref="J13:J14"/>
    <mergeCell ref="D3:D4"/>
    <mergeCell ref="D5:D6"/>
    <mergeCell ref="A3:A8"/>
    <mergeCell ref="A9:A12"/>
    <mergeCell ref="A13:A14"/>
    <mergeCell ref="D13:D14"/>
    <mergeCell ref="I15:I16"/>
    <mergeCell ref="J15:J16"/>
  </mergeCells>
  <conditionalFormatting sqref="G3:H16">
    <cfRule type="expression" dxfId="15" priority="1">
      <formula>AND(NA_Count&gt;5,COUNTIF($G3:$H3,"N/A")&gt;0)</formula>
    </cfRule>
  </conditionalFormatting>
  <dataValidations count="1">
    <dataValidation type="list" allowBlank="1" showInputMessage="1" showErrorMessage="1" sqref="G3:H13 G15:H15" xr:uid="{14506002-E2E3-46BE-A5C8-D2895353D49E}">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2AA8C65-7B0D-45C5-8FF9-49BAE04F7014}">
          <x14:formula1>
            <xm:f>Sheet1!$B$2:$B$6</xm:f>
          </x14:formula1>
          <xm:sqref>G14:H14 G16:H16</xm:sqref>
        </x14:dataValidation>
        <x14:dataValidation type="list" allowBlank="1" showInputMessage="1" showErrorMessage="1" xr:uid="{44B91368-2E90-44F7-BD64-B485F0394649}">
          <x14:formula1>
            <xm:f>Sheet1!$D$2:$D$4</xm:f>
          </x14:formula1>
          <xm:sqref>E3:E16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N11"/>
  <sheetViews>
    <sheetView showGridLines="0" tabSelected="1" topLeftCell="B1" zoomScaleNormal="100" workbookViewId="0">
      <pane ySplit="2" topLeftCell="A4" activePane="bottomLeft" state="frozen"/>
      <selection pane="bottomLeft" activeCell="F10" sqref="F10"/>
      <selection activeCell="M5" sqref="M5"/>
    </sheetView>
  </sheetViews>
  <sheetFormatPr defaultColWidth="8.85546875" defaultRowHeight="14.45"/>
  <cols>
    <col min="1" max="1" width="30.28515625" customWidth="1"/>
    <col min="2" max="2" width="22.85546875" customWidth="1"/>
    <col min="3" max="3" width="17.28515625" customWidth="1"/>
    <col min="4" max="4" width="33.28515625" customWidth="1"/>
    <col min="5" max="5" width="17.42578125" customWidth="1"/>
    <col min="6" max="6" width="46.85546875" customWidth="1"/>
    <col min="7" max="7" width="13.28515625" customWidth="1"/>
    <col min="8" max="8" width="13.42578125" customWidth="1"/>
    <col min="9" max="12" width="15.7109375" style="51" customWidth="1"/>
    <col min="13" max="14" width="60.7109375" customWidth="1"/>
  </cols>
  <sheetData>
    <row r="1" spans="1:14" ht="30.75" customHeight="1" thickBot="1">
      <c r="A1" s="419" t="s">
        <v>53</v>
      </c>
      <c r="B1" s="420"/>
      <c r="C1" s="61">
        <f>Introduction!Q6</f>
        <v>46078</v>
      </c>
      <c r="D1" s="426" t="s">
        <v>54</v>
      </c>
      <c r="E1" s="427"/>
      <c r="F1" s="61">
        <f>Introduction!T31</f>
        <v>46073</v>
      </c>
      <c r="G1" s="421" t="s">
        <v>55</v>
      </c>
      <c r="H1" s="422"/>
      <c r="I1" s="422"/>
      <c r="J1" s="422"/>
      <c r="K1" s="422"/>
      <c r="L1" s="422"/>
      <c r="M1" s="422"/>
      <c r="N1" s="423"/>
    </row>
    <row r="2" spans="1:14" ht="45.6" customHeight="1">
      <c r="A2" s="62" t="s">
        <v>56</v>
      </c>
      <c r="B2" s="62" t="s">
        <v>57</v>
      </c>
      <c r="C2" s="62" t="s">
        <v>58</v>
      </c>
      <c r="D2" s="62" t="s">
        <v>59</v>
      </c>
      <c r="E2" s="63" t="s">
        <v>60</v>
      </c>
      <c r="F2" s="63" t="s">
        <v>61</v>
      </c>
      <c r="G2" s="64" t="s">
        <v>62</v>
      </c>
      <c r="H2" s="64" t="s">
        <v>63</v>
      </c>
      <c r="I2" s="64" t="s">
        <v>64</v>
      </c>
      <c r="J2" s="64" t="s">
        <v>65</v>
      </c>
      <c r="K2" s="64" t="s">
        <v>66</v>
      </c>
      <c r="L2" s="64" t="s">
        <v>67</v>
      </c>
      <c r="M2" s="65" t="s">
        <v>68</v>
      </c>
      <c r="N2" s="65" t="s">
        <v>69</v>
      </c>
    </row>
    <row r="3" spans="1:14" ht="81.75" customHeight="1">
      <c r="A3" s="475" t="s">
        <v>390</v>
      </c>
      <c r="B3" s="247"/>
      <c r="C3" s="105"/>
      <c r="D3" s="70" t="s">
        <v>391</v>
      </c>
      <c r="E3" s="248" t="s">
        <v>78</v>
      </c>
      <c r="F3" s="238" t="s">
        <v>392</v>
      </c>
      <c r="G3" s="18">
        <v>1</v>
      </c>
      <c r="H3" s="18">
        <v>1</v>
      </c>
      <c r="I3" s="72">
        <f>IF(OR($G3="N/A",$H3="N/A"),3,$G3)</f>
        <v>1</v>
      </c>
      <c r="J3" s="72">
        <f>IF(OR($G3="N/A",$H3="N/A"),3,$H3)</f>
        <v>1</v>
      </c>
      <c r="K3" s="397">
        <f>AVERAGE(I3,I4,I5,I6)</f>
        <v>1</v>
      </c>
      <c r="L3" s="397">
        <f>AVERAGE(J3,J4,J5,J6)</f>
        <v>1</v>
      </c>
      <c r="M3" s="25"/>
      <c r="N3" s="25"/>
    </row>
    <row r="4" spans="1:14" ht="81.75" customHeight="1">
      <c r="A4" s="475"/>
      <c r="B4" s="77"/>
      <c r="C4" s="105"/>
      <c r="D4" s="70" t="s">
        <v>393</v>
      </c>
      <c r="E4" s="248" t="s">
        <v>75</v>
      </c>
      <c r="F4" s="249" t="s">
        <v>394</v>
      </c>
      <c r="G4" s="18">
        <v>1</v>
      </c>
      <c r="H4" s="18">
        <v>1</v>
      </c>
      <c r="I4" s="72">
        <f t="shared" ref="I4:I10" si="0">IF(OR($G4="N/A",$H4="N/A"),3,$G4)</f>
        <v>1</v>
      </c>
      <c r="J4" s="72">
        <f>IF(OR($G4="N/A",$H4="N/A"),3,$H4)</f>
        <v>1</v>
      </c>
      <c r="K4" s="398"/>
      <c r="L4" s="398"/>
      <c r="M4" s="25"/>
      <c r="N4" s="25"/>
    </row>
    <row r="5" spans="1:14" ht="81.75" customHeight="1">
      <c r="A5" s="475"/>
      <c r="B5" s="250"/>
      <c r="C5" s="77"/>
      <c r="D5" s="70" t="s">
        <v>395</v>
      </c>
      <c r="E5" s="248" t="s">
        <v>72</v>
      </c>
      <c r="F5" s="238" t="s">
        <v>396</v>
      </c>
      <c r="G5" s="18">
        <v>1</v>
      </c>
      <c r="H5" s="18">
        <v>1</v>
      </c>
      <c r="I5" s="72">
        <f t="shared" si="0"/>
        <v>1</v>
      </c>
      <c r="J5" s="72">
        <f t="shared" ref="J5:J10" si="1">IF(OR($G5="N/A",$H5="N/A"),3,$H5)</f>
        <v>1</v>
      </c>
      <c r="K5" s="398"/>
      <c r="L5" s="398"/>
      <c r="M5" s="25"/>
      <c r="N5" s="25"/>
    </row>
    <row r="6" spans="1:14" ht="81.75" customHeight="1">
      <c r="A6" s="476"/>
      <c r="B6" s="251"/>
      <c r="C6" s="89"/>
      <c r="D6" s="70" t="s">
        <v>397</v>
      </c>
      <c r="E6" s="248" t="s">
        <v>72</v>
      </c>
      <c r="F6" s="237" t="s">
        <v>398</v>
      </c>
      <c r="G6" s="18">
        <v>1</v>
      </c>
      <c r="H6" s="18">
        <v>1</v>
      </c>
      <c r="I6" s="72">
        <f t="shared" si="0"/>
        <v>1</v>
      </c>
      <c r="J6" s="72">
        <f t="shared" si="1"/>
        <v>1</v>
      </c>
      <c r="K6" s="399"/>
      <c r="L6" s="399"/>
      <c r="M6" s="25"/>
      <c r="N6" s="25"/>
    </row>
    <row r="7" spans="1:14" ht="105" customHeight="1">
      <c r="A7" s="477" t="s">
        <v>399</v>
      </c>
      <c r="B7" s="164" t="s">
        <v>89</v>
      </c>
      <c r="C7" s="105"/>
      <c r="D7" s="70" t="s">
        <v>400</v>
      </c>
      <c r="E7" s="248" t="s">
        <v>72</v>
      </c>
      <c r="F7" s="166" t="s">
        <v>401</v>
      </c>
      <c r="G7" s="18">
        <v>1</v>
      </c>
      <c r="H7" s="18">
        <v>1</v>
      </c>
      <c r="I7" s="72">
        <f t="shared" si="0"/>
        <v>1</v>
      </c>
      <c r="J7" s="72">
        <f t="shared" si="1"/>
        <v>1</v>
      </c>
      <c r="K7" s="397">
        <f>AVERAGE(I7,I8,I9,I10)</f>
        <v>1</v>
      </c>
      <c r="L7" s="397">
        <f>AVERAGE(J7,J8,J9,J10)</f>
        <v>1</v>
      </c>
      <c r="M7" s="25"/>
      <c r="N7" s="25"/>
    </row>
    <row r="8" spans="1:14" ht="81.75" customHeight="1">
      <c r="A8" s="478"/>
      <c r="B8" s="80"/>
      <c r="C8" s="92"/>
      <c r="D8" s="452" t="s">
        <v>402</v>
      </c>
      <c r="E8" s="248" t="s">
        <v>72</v>
      </c>
      <c r="F8" s="181" t="s">
        <v>403</v>
      </c>
      <c r="G8" s="18">
        <v>1</v>
      </c>
      <c r="H8" s="18">
        <v>1</v>
      </c>
      <c r="I8" s="72">
        <f t="shared" si="0"/>
        <v>1</v>
      </c>
      <c r="J8" s="72">
        <f t="shared" si="1"/>
        <v>1</v>
      </c>
      <c r="K8" s="398"/>
      <c r="L8" s="398"/>
      <c r="M8" s="25"/>
      <c r="N8" s="25"/>
    </row>
    <row r="9" spans="1:14" ht="81.75" customHeight="1">
      <c r="A9" s="478"/>
      <c r="B9" s="105"/>
      <c r="C9" s="80"/>
      <c r="D9" s="454"/>
      <c r="E9" s="248" t="s">
        <v>75</v>
      </c>
      <c r="F9" s="141" t="s">
        <v>404</v>
      </c>
      <c r="G9" s="18">
        <v>1</v>
      </c>
      <c r="H9" s="18">
        <v>1</v>
      </c>
      <c r="I9" s="72">
        <f t="shared" si="0"/>
        <v>1</v>
      </c>
      <c r="J9" s="72">
        <f t="shared" si="1"/>
        <v>1</v>
      </c>
      <c r="K9" s="398"/>
      <c r="L9" s="398"/>
      <c r="M9" s="25"/>
      <c r="N9" s="25"/>
    </row>
    <row r="10" spans="1:14" ht="81.75" customHeight="1">
      <c r="A10" s="479"/>
      <c r="B10" s="252"/>
      <c r="C10" s="89"/>
      <c r="D10" s="453"/>
      <c r="E10" s="248" t="s">
        <v>75</v>
      </c>
      <c r="F10" s="116" t="s">
        <v>405</v>
      </c>
      <c r="G10" s="18">
        <v>1</v>
      </c>
      <c r="H10" s="18">
        <v>1</v>
      </c>
      <c r="I10" s="72">
        <f t="shared" si="0"/>
        <v>1</v>
      </c>
      <c r="J10" s="72">
        <f t="shared" si="1"/>
        <v>1</v>
      </c>
      <c r="K10" s="399"/>
      <c r="L10" s="399"/>
      <c r="M10" s="25"/>
      <c r="N10" s="25"/>
    </row>
    <row r="11" spans="1:14">
      <c r="C11" s="246"/>
      <c r="D11" s="246"/>
    </row>
  </sheetData>
  <sheetProtection algorithmName="SHA-512" hashValue="g5RnU+TVUg70feQ5G0JNzZ7qlHCMyubFdUFmcSWQLLv78DE75cUl/FJKDO8mrPP7g0nAvNsIEfidH5CTfIN+pQ==" saltValue="Bu6HDzPLp3LwNlIK2g61Yg==" spinCount="100000" sheet="1" formatColumns="0" formatRows="0" insertColumns="0" insertRows="0" insertHyperlinks="0" sort="0" autoFilter="0" pivotTables="0"/>
  <autoFilter ref="A2:N10" xr:uid="{FA7079F6-CB49-47A8-A25A-3B781F9DA934}"/>
  <mergeCells count="10">
    <mergeCell ref="A3:A6"/>
    <mergeCell ref="D8:D10"/>
    <mergeCell ref="A7:A10"/>
    <mergeCell ref="G1:N1"/>
    <mergeCell ref="K3:K6"/>
    <mergeCell ref="L3:L6"/>
    <mergeCell ref="K7:K10"/>
    <mergeCell ref="L7:L10"/>
    <mergeCell ref="A1:B1"/>
    <mergeCell ref="D1:E1"/>
  </mergeCells>
  <conditionalFormatting sqref="G3:H10">
    <cfRule type="expression" dxfId="14" priority="1">
      <formula>AND(NA_Count&gt;5,COUNTIF($G3:$H3,"N/A")&gt;0)</formula>
    </cfRule>
  </conditionalFormatting>
  <dataValidations count="2">
    <dataValidation type="list" allowBlank="1" showInputMessage="1" showErrorMessage="1" sqref="G3:H6 G8:H10" xr:uid="{9824A4BF-8FEA-454F-801B-A14F0D31D146}">
      <formula1>"1,2,3,4,5,N/A"</formula1>
    </dataValidation>
    <dataValidation type="list" allowBlank="1" showInputMessage="1" showErrorMessage="1" sqref="G7:H7" xr:uid="{49FEDE17-7133-488B-827B-B1EA747940C1}">
      <formula1>"1,2,3,4,5"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9854747-C1B7-4F04-A16F-5436A00277CC}">
          <x14:formula1>
            <xm:f>Sheet1!$D$2:$D$4</xm:f>
          </x14:formula1>
          <xm:sqref>E3:E10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2E5C70"/>
  </sheetPr>
  <dimension ref="A1:AE42"/>
  <sheetViews>
    <sheetView showGridLines="0" topLeftCell="J29" zoomScaleNormal="100" workbookViewId="0">
      <selection activeCell="P30" sqref="P30"/>
    </sheetView>
  </sheetViews>
  <sheetFormatPr defaultColWidth="8.85546875" defaultRowHeight="14.45"/>
  <cols>
    <col min="1" max="1" width="15.85546875" customWidth="1"/>
    <col min="2" max="2" width="62.7109375" bestFit="1" customWidth="1"/>
    <col min="3" max="6" width="15.7109375" customWidth="1"/>
    <col min="12" max="12" width="14.7109375" customWidth="1"/>
    <col min="13" max="13" width="42.7109375" customWidth="1"/>
    <col min="14" max="14" width="11.7109375" customWidth="1"/>
    <col min="15" max="15" width="17.42578125" bestFit="1" customWidth="1"/>
    <col min="16" max="17" width="16.7109375" customWidth="1"/>
    <col min="19" max="19" width="14.7109375" customWidth="1"/>
    <col min="20" max="20" width="45.42578125" customWidth="1"/>
    <col min="21" max="22" width="11.7109375" customWidth="1"/>
    <col min="23" max="24" width="16.7109375" customWidth="1"/>
    <col min="26" max="26" width="14.7109375" customWidth="1"/>
    <col min="27" max="27" width="43.7109375" customWidth="1"/>
    <col min="28" max="28" width="10.7109375" customWidth="1"/>
    <col min="29" max="29" width="11.7109375" customWidth="1"/>
    <col min="30" max="31" width="16.7109375" customWidth="1"/>
  </cols>
  <sheetData>
    <row r="1" spans="1:18" ht="15" thickBot="1"/>
    <row r="2" spans="1:18" ht="15" customHeight="1" thickTop="1">
      <c r="B2" s="480" t="s">
        <v>406</v>
      </c>
      <c r="C2" s="506" t="s">
        <v>407</v>
      </c>
      <c r="D2" s="489" t="s">
        <v>408</v>
      </c>
      <c r="E2" s="509" t="s">
        <v>409</v>
      </c>
      <c r="F2" s="512" t="s">
        <v>410</v>
      </c>
      <c r="H2" s="515" t="s">
        <v>411</v>
      </c>
      <c r="I2" s="516"/>
      <c r="J2" s="516"/>
      <c r="K2" s="517"/>
      <c r="L2" s="253"/>
      <c r="M2" s="492" t="s">
        <v>412</v>
      </c>
      <c r="O2" s="505" t="s">
        <v>413</v>
      </c>
      <c r="P2" s="505"/>
      <c r="R2" s="254"/>
    </row>
    <row r="3" spans="1:18" ht="15.95" customHeight="1">
      <c r="B3" s="481"/>
      <c r="C3" s="507"/>
      <c r="D3" s="490"/>
      <c r="E3" s="510"/>
      <c r="F3" s="513"/>
      <c r="H3" s="518"/>
      <c r="I3" s="519"/>
      <c r="J3" s="519"/>
      <c r="K3" s="520"/>
      <c r="L3" s="253"/>
      <c r="M3" s="493"/>
      <c r="O3" s="505"/>
      <c r="P3" s="505"/>
      <c r="R3" s="255"/>
    </row>
    <row r="4" spans="1:18" ht="15.95" customHeight="1" thickBot="1">
      <c r="B4" s="256"/>
      <c r="C4" s="508"/>
      <c r="D4" s="491"/>
      <c r="E4" s="511"/>
      <c r="F4" s="514"/>
      <c r="H4" s="521">
        <v>3.5</v>
      </c>
      <c r="I4" s="522"/>
      <c r="J4" s="522"/>
      <c r="K4" s="523"/>
      <c r="L4" s="257"/>
      <c r="M4" s="503">
        <f>SUM(D5:D26)/COUNT(D5:D26)</f>
        <v>1</v>
      </c>
    </row>
    <row r="5" spans="1:18" ht="15.95" customHeight="1" thickBot="1">
      <c r="A5" s="500" t="s">
        <v>414</v>
      </c>
      <c r="B5" s="258" t="s">
        <v>415</v>
      </c>
      <c r="C5" s="259">
        <v>3</v>
      </c>
      <c r="D5" s="260">
        <f>AVERAGE(E5,F5)</f>
        <v>1</v>
      </c>
      <c r="E5" s="261">
        <f>GOVERN!K3</f>
        <v>1</v>
      </c>
      <c r="F5" s="262">
        <f>GOVERN!L3</f>
        <v>1</v>
      </c>
      <c r="H5" s="524"/>
      <c r="I5" s="525"/>
      <c r="J5" s="525"/>
      <c r="K5" s="526"/>
      <c r="L5" s="257"/>
      <c r="M5" s="504"/>
    </row>
    <row r="6" spans="1:18" ht="15.95" customHeight="1" thickBot="1">
      <c r="A6" s="501"/>
      <c r="B6" s="263" t="s">
        <v>416</v>
      </c>
      <c r="C6" s="259">
        <v>3</v>
      </c>
      <c r="D6" s="264">
        <f>AVERAGE(E6,F6)</f>
        <v>1</v>
      </c>
      <c r="E6" s="265">
        <f>GOVERN!K12</f>
        <v>1</v>
      </c>
      <c r="F6" s="266">
        <f>GOVERN!L12</f>
        <v>1</v>
      </c>
      <c r="M6" s="267" t="s">
        <v>417</v>
      </c>
    </row>
    <row r="7" spans="1:18" ht="15.95" customHeight="1" thickBot="1">
      <c r="A7" s="501"/>
      <c r="B7" s="263" t="s">
        <v>418</v>
      </c>
      <c r="C7" s="259">
        <v>3</v>
      </c>
      <c r="D7" s="264">
        <f t="shared" ref="D7:D9" si="0">AVERAGE(E7,F7)</f>
        <v>1</v>
      </c>
      <c r="E7" s="265">
        <f>GOVERN!K18</f>
        <v>1</v>
      </c>
      <c r="F7" s="266">
        <f>GOVERN!L18</f>
        <v>1</v>
      </c>
    </row>
    <row r="8" spans="1:18" ht="15.95" customHeight="1" thickBot="1">
      <c r="A8" s="501"/>
      <c r="B8" s="263" t="s">
        <v>419</v>
      </c>
      <c r="C8" s="259">
        <v>3</v>
      </c>
      <c r="D8" s="264">
        <f t="shared" si="0"/>
        <v>1</v>
      </c>
      <c r="E8" s="265">
        <f>GOVERN!K25</f>
        <v>1</v>
      </c>
      <c r="F8" s="266">
        <f>GOVERN!L25</f>
        <v>1</v>
      </c>
      <c r="H8" s="268"/>
    </row>
    <row r="9" spans="1:18" ht="15.95" customHeight="1">
      <c r="A9" s="501"/>
      <c r="B9" s="263" t="s">
        <v>420</v>
      </c>
      <c r="C9" s="259">
        <v>3</v>
      </c>
      <c r="D9" s="264">
        <f t="shared" si="0"/>
        <v>1</v>
      </c>
      <c r="E9" s="265">
        <f>GOVERN!K27</f>
        <v>1</v>
      </c>
      <c r="F9" s="266">
        <f>GOVERN!L27</f>
        <v>1</v>
      </c>
      <c r="M9" s="269" t="s">
        <v>421</v>
      </c>
      <c r="N9" s="270" t="s">
        <v>422</v>
      </c>
      <c r="O9" s="255">
        <f>Introduction!Q6</f>
        <v>46078</v>
      </c>
    </row>
    <row r="10" spans="1:18" ht="15.95" customHeight="1">
      <c r="A10" s="502"/>
      <c r="B10" s="263" t="s">
        <v>423</v>
      </c>
      <c r="C10" s="259">
        <v>3</v>
      </c>
      <c r="D10" s="271">
        <f t="shared" ref="D10:D15" si="1">AVERAGE(E10,F10)</f>
        <v>1</v>
      </c>
      <c r="E10" s="272">
        <f>GOVERN!K29</f>
        <v>1</v>
      </c>
      <c r="F10" s="273">
        <f>GOVERN!L29</f>
        <v>1</v>
      </c>
    </row>
    <row r="11" spans="1:18" ht="15.95" customHeight="1">
      <c r="A11" s="485" t="s">
        <v>424</v>
      </c>
      <c r="B11" s="258" t="s">
        <v>425</v>
      </c>
      <c r="C11" s="259">
        <v>3</v>
      </c>
      <c r="D11" s="260">
        <f t="shared" si="1"/>
        <v>1</v>
      </c>
      <c r="E11" s="261">
        <f>IDENTIFY!K3</f>
        <v>1</v>
      </c>
      <c r="F11" s="262">
        <f>IDENTIFY!L3</f>
        <v>1</v>
      </c>
    </row>
    <row r="12" spans="1:18">
      <c r="A12" s="486"/>
      <c r="B12" s="263" t="s">
        <v>426</v>
      </c>
      <c r="C12" s="274">
        <v>3</v>
      </c>
      <c r="D12" s="264">
        <f t="shared" si="1"/>
        <v>1</v>
      </c>
      <c r="E12" s="265">
        <f>IDENTIFY!K31</f>
        <v>1</v>
      </c>
      <c r="F12" s="266">
        <f>IDENTIFY!L31</f>
        <v>1</v>
      </c>
      <c r="M12" s="494" t="s">
        <v>14</v>
      </c>
      <c r="N12" s="496">
        <f>Introduction!T31</f>
        <v>46073</v>
      </c>
      <c r="O12" s="497"/>
    </row>
    <row r="13" spans="1:18" ht="15" thickBot="1">
      <c r="A13" s="486"/>
      <c r="B13" s="263" t="s">
        <v>427</v>
      </c>
      <c r="C13" s="274">
        <v>3</v>
      </c>
      <c r="D13" s="264">
        <f t="shared" si="1"/>
        <v>1</v>
      </c>
      <c r="E13" s="265">
        <f>IDENTIFY!K46</f>
        <v>1</v>
      </c>
      <c r="F13" s="266">
        <f>IDENTIFY!L46</f>
        <v>1</v>
      </c>
      <c r="M13" s="495"/>
      <c r="N13" s="498"/>
      <c r="O13" s="499"/>
    </row>
    <row r="14" spans="1:18">
      <c r="A14" s="487" t="s">
        <v>428</v>
      </c>
      <c r="B14" s="258" t="s">
        <v>429</v>
      </c>
      <c r="C14" s="259">
        <v>3</v>
      </c>
      <c r="D14" s="260">
        <f t="shared" si="1"/>
        <v>1</v>
      </c>
      <c r="E14" s="261">
        <f>PROTECT!K3</f>
        <v>1</v>
      </c>
      <c r="F14" s="262">
        <f>PROTECT!L3</f>
        <v>1</v>
      </c>
    </row>
    <row r="15" spans="1:18">
      <c r="A15" s="488"/>
      <c r="B15" s="263" t="s">
        <v>430</v>
      </c>
      <c r="C15" s="274">
        <v>3</v>
      </c>
      <c r="D15" s="264">
        <f t="shared" si="1"/>
        <v>1</v>
      </c>
      <c r="E15" s="265">
        <f>PROTECT!K29</f>
        <v>1</v>
      </c>
      <c r="F15" s="266">
        <f>PROTECT!L29</f>
        <v>1</v>
      </c>
    </row>
    <row r="16" spans="1:18">
      <c r="A16" s="488"/>
      <c r="B16" s="275" t="s">
        <v>431</v>
      </c>
      <c r="C16" s="274">
        <v>3</v>
      </c>
      <c r="D16" s="264">
        <f t="shared" ref="D16:D17" si="2">AVERAGE(E16,F16)</f>
        <v>1</v>
      </c>
      <c r="E16" s="265">
        <f>PROTECT!K36</f>
        <v>1</v>
      </c>
      <c r="F16" s="266">
        <f>PROTECT!L36</f>
        <v>1</v>
      </c>
    </row>
    <row r="17" spans="1:31">
      <c r="A17" s="488"/>
      <c r="B17" s="276" t="s">
        <v>432</v>
      </c>
      <c r="C17" s="274">
        <v>3</v>
      </c>
      <c r="D17" s="264">
        <f t="shared" si="2"/>
        <v>1</v>
      </c>
      <c r="E17" s="265">
        <f>PROTECT!K51</f>
        <v>1</v>
      </c>
      <c r="F17" s="266">
        <f>PROTECT!L51</f>
        <v>1</v>
      </c>
    </row>
    <row r="18" spans="1:31" ht="15" thickBot="1">
      <c r="A18" s="488"/>
      <c r="B18" s="263" t="s">
        <v>433</v>
      </c>
      <c r="C18" s="274">
        <v>3</v>
      </c>
      <c r="D18" s="264">
        <f t="shared" ref="D18:D26" si="3">AVERAGE(E18,F18)</f>
        <v>1</v>
      </c>
      <c r="E18" s="265">
        <f>PROTECT!K69</f>
        <v>1</v>
      </c>
      <c r="F18" s="266">
        <f>PROTECT!L69</f>
        <v>1</v>
      </c>
    </row>
    <row r="19" spans="1:31">
      <c r="A19" s="529" t="s">
        <v>434</v>
      </c>
      <c r="B19" s="258" t="s">
        <v>435</v>
      </c>
      <c r="C19" s="259">
        <v>3</v>
      </c>
      <c r="D19" s="260">
        <f t="shared" si="3"/>
        <v>1</v>
      </c>
      <c r="E19" s="261">
        <f>DETECT!K3</f>
        <v>1</v>
      </c>
      <c r="F19" s="262">
        <f>DETECT!L3</f>
        <v>1</v>
      </c>
    </row>
    <row r="20" spans="1:31" ht="15" thickBot="1">
      <c r="A20" s="530"/>
      <c r="B20" s="263" t="s">
        <v>436</v>
      </c>
      <c r="C20" s="274">
        <v>3</v>
      </c>
      <c r="D20" s="264">
        <f t="shared" si="3"/>
        <v>1</v>
      </c>
      <c r="E20" s="265">
        <f>DETECT!K17</f>
        <v>1</v>
      </c>
      <c r="F20" s="266">
        <f>DETECT!L17</f>
        <v>1</v>
      </c>
    </row>
    <row r="21" spans="1:31">
      <c r="A21" s="531" t="s">
        <v>437</v>
      </c>
      <c r="B21" s="258" t="s">
        <v>438</v>
      </c>
      <c r="C21" s="259">
        <v>3</v>
      </c>
      <c r="D21" s="260">
        <f t="shared" si="3"/>
        <v>1</v>
      </c>
      <c r="E21" s="261">
        <f>RESPOND!K3</f>
        <v>1</v>
      </c>
      <c r="F21" s="262">
        <f>RESPOND!L3</f>
        <v>1</v>
      </c>
    </row>
    <row r="22" spans="1:31">
      <c r="A22" s="532"/>
      <c r="B22" s="263" t="s">
        <v>439</v>
      </c>
      <c r="C22" s="274">
        <v>3</v>
      </c>
      <c r="D22" s="264">
        <f t="shared" si="3"/>
        <v>1</v>
      </c>
      <c r="E22" s="265">
        <f>RESPOND!K9</f>
        <v>1</v>
      </c>
      <c r="F22" s="266">
        <f>RESPOND!L9</f>
        <v>1</v>
      </c>
    </row>
    <row r="23" spans="1:31">
      <c r="A23" s="532"/>
      <c r="B23" s="275" t="s">
        <v>440</v>
      </c>
      <c r="C23" s="274">
        <v>3</v>
      </c>
      <c r="D23" s="264">
        <f t="shared" si="3"/>
        <v>1</v>
      </c>
      <c r="E23" s="265">
        <f>RESPOND!K13</f>
        <v>1</v>
      </c>
      <c r="F23" s="266">
        <f>RESPOND!L13</f>
        <v>1</v>
      </c>
    </row>
    <row r="24" spans="1:31" ht="15" thickBot="1">
      <c r="A24" s="532"/>
      <c r="B24" s="276" t="s">
        <v>441</v>
      </c>
      <c r="C24" s="274">
        <v>3</v>
      </c>
      <c r="D24" s="264">
        <f t="shared" si="3"/>
        <v>1</v>
      </c>
      <c r="E24" s="265">
        <f>RESPOND!K15</f>
        <v>1</v>
      </c>
      <c r="F24" s="266">
        <f>RESPOND!L15</f>
        <v>1</v>
      </c>
    </row>
    <row r="25" spans="1:31">
      <c r="A25" s="533" t="s">
        <v>442</v>
      </c>
      <c r="B25" s="258" t="s">
        <v>443</v>
      </c>
      <c r="C25" s="259">
        <v>3</v>
      </c>
      <c r="D25" s="260">
        <f t="shared" si="3"/>
        <v>1</v>
      </c>
      <c r="E25" s="261">
        <f>RECOVER!K3</f>
        <v>1</v>
      </c>
      <c r="F25" s="262">
        <f>RECOVER!L3</f>
        <v>1</v>
      </c>
    </row>
    <row r="26" spans="1:31" ht="15" thickBot="1">
      <c r="A26" s="534"/>
      <c r="B26" s="277" t="s">
        <v>444</v>
      </c>
      <c r="C26" s="278">
        <v>3</v>
      </c>
      <c r="D26" s="279">
        <f t="shared" si="3"/>
        <v>1</v>
      </c>
      <c r="E26" s="272">
        <f>RECOVER!K7</f>
        <v>1</v>
      </c>
      <c r="F26" s="273">
        <f>RECOVER!L7</f>
        <v>1</v>
      </c>
    </row>
    <row r="27" spans="1:31" ht="15" thickBot="1"/>
    <row r="28" spans="1:31" ht="15.6" thickTop="1" thickBot="1">
      <c r="F28" s="280"/>
      <c r="L28" s="482" t="s">
        <v>445</v>
      </c>
      <c r="M28" s="483"/>
      <c r="N28" s="483"/>
      <c r="O28" s="483"/>
      <c r="P28" s="483"/>
      <c r="Q28" s="484"/>
      <c r="S28" s="482" t="s">
        <v>445</v>
      </c>
      <c r="T28" s="483"/>
      <c r="U28" s="483"/>
      <c r="V28" s="483"/>
      <c r="W28" s="483"/>
      <c r="X28" s="484"/>
      <c r="Z28" s="482" t="s">
        <v>445</v>
      </c>
      <c r="AA28" s="483"/>
      <c r="AB28" s="483"/>
      <c r="AC28" s="483"/>
      <c r="AD28" s="483"/>
      <c r="AE28" s="484"/>
    </row>
    <row r="29" spans="1:31" ht="48" thickTop="1" thickBot="1">
      <c r="L29" s="535" t="s">
        <v>61</v>
      </c>
      <c r="M29" s="536"/>
      <c r="N29" s="281" t="s">
        <v>407</v>
      </c>
      <c r="O29" s="282" t="s">
        <v>446</v>
      </c>
      <c r="P29" s="283" t="s">
        <v>409</v>
      </c>
      <c r="Q29" s="284" t="s">
        <v>410</v>
      </c>
      <c r="S29" s="537" t="s">
        <v>61</v>
      </c>
      <c r="T29" s="538"/>
      <c r="U29" s="286" t="s">
        <v>407</v>
      </c>
      <c r="V29" s="287" t="s">
        <v>446</v>
      </c>
      <c r="W29" s="285" t="s">
        <v>409</v>
      </c>
      <c r="X29" s="288" t="s">
        <v>410</v>
      </c>
      <c r="Z29" s="527" t="s">
        <v>61</v>
      </c>
      <c r="AA29" s="528"/>
      <c r="AB29" s="289" t="s">
        <v>407</v>
      </c>
      <c r="AC29" s="290" t="s">
        <v>446</v>
      </c>
      <c r="AD29" s="291" t="s">
        <v>409</v>
      </c>
      <c r="AE29" s="292" t="s">
        <v>410</v>
      </c>
    </row>
    <row r="30" spans="1:31" ht="108.75" customHeight="1">
      <c r="L30" s="293" t="s">
        <v>447</v>
      </c>
      <c r="M30" s="294" t="s">
        <v>448</v>
      </c>
      <c r="N30" s="295">
        <v>3</v>
      </c>
      <c r="O30" s="260">
        <f>AVERAGE(P30,Q30)</f>
        <v>1</v>
      </c>
      <c r="P30" s="261">
        <f>IDENTIFY!G19</f>
        <v>1</v>
      </c>
      <c r="Q30" s="262">
        <f>IDENTIFY!H19</f>
        <v>1</v>
      </c>
      <c r="S30" s="296" t="s">
        <v>449</v>
      </c>
      <c r="T30" s="297" t="s">
        <v>450</v>
      </c>
      <c r="U30" s="298">
        <v>3</v>
      </c>
      <c r="V30" s="260">
        <f>AVERAGE(W30,X30)</f>
        <v>1</v>
      </c>
      <c r="W30" s="261">
        <f>GOVERN!G19</f>
        <v>1</v>
      </c>
      <c r="X30" s="262">
        <f>GOVERN!H19</f>
        <v>1</v>
      </c>
      <c r="Z30" s="299" t="s">
        <v>451</v>
      </c>
      <c r="AA30" s="300" t="s">
        <v>452</v>
      </c>
      <c r="AB30" s="259">
        <v>3</v>
      </c>
      <c r="AC30" s="260">
        <f>AVERAGE(AD30,AE30)</f>
        <v>1</v>
      </c>
      <c r="AD30" s="261">
        <f>GOVERN!G33</f>
        <v>1</v>
      </c>
      <c r="AE30" s="262">
        <f>GOVERN!H33</f>
        <v>1</v>
      </c>
    </row>
    <row r="31" spans="1:31" ht="92.1" customHeight="1">
      <c r="L31" s="301" t="s">
        <v>453</v>
      </c>
      <c r="M31" s="294" t="s">
        <v>454</v>
      </c>
      <c r="N31" s="302">
        <v>3</v>
      </c>
      <c r="O31" s="264">
        <f t="shared" ref="O31:O42" si="4">AVERAGE(P31,Q31)</f>
        <v>1</v>
      </c>
      <c r="P31" s="265">
        <f>PROTECT!G3</f>
        <v>1</v>
      </c>
      <c r="Q31" s="266">
        <f>PROTECT!H3</f>
        <v>1</v>
      </c>
      <c r="S31" s="303" t="s">
        <v>455</v>
      </c>
      <c r="T31" s="304" t="s">
        <v>456</v>
      </c>
      <c r="U31" s="305">
        <v>3</v>
      </c>
      <c r="V31" s="264">
        <f t="shared" ref="V31:V37" si="5">AVERAGE(W31,X31)</f>
        <v>1</v>
      </c>
      <c r="W31" s="265">
        <f>IDENTIFY!G44</f>
        <v>1</v>
      </c>
      <c r="X31" s="266">
        <f>IDENTIFY!H44</f>
        <v>1</v>
      </c>
      <c r="Z31" s="306" t="s">
        <v>457</v>
      </c>
      <c r="AA31" s="307" t="s">
        <v>458</v>
      </c>
      <c r="AB31" s="274">
        <v>3</v>
      </c>
      <c r="AC31" s="264">
        <f t="shared" ref="AC31:AC35" si="6">AVERAGE(AD31,AE31)</f>
        <v>1</v>
      </c>
      <c r="AD31" s="265">
        <f>GOVERN!G34</f>
        <v>1</v>
      </c>
      <c r="AE31" s="266">
        <f>GOVERN!H34</f>
        <v>1</v>
      </c>
    </row>
    <row r="32" spans="1:31" ht="92.1" customHeight="1">
      <c r="L32" s="301" t="s">
        <v>459</v>
      </c>
      <c r="M32" s="308" t="s">
        <v>460</v>
      </c>
      <c r="N32" s="302">
        <v>3</v>
      </c>
      <c r="O32" s="264">
        <f t="shared" si="4"/>
        <v>1</v>
      </c>
      <c r="P32" s="265">
        <f>PROTECT!G11</f>
        <v>1</v>
      </c>
      <c r="Q32" s="266">
        <f>PROTECT!H11</f>
        <v>1</v>
      </c>
      <c r="S32" s="303" t="s">
        <v>461</v>
      </c>
      <c r="T32" s="304" t="s">
        <v>462</v>
      </c>
      <c r="U32" s="305">
        <v>3</v>
      </c>
      <c r="V32" s="264">
        <f t="shared" si="5"/>
        <v>1</v>
      </c>
      <c r="W32" s="265">
        <f>PROTECT!G12</f>
        <v>1</v>
      </c>
      <c r="X32" s="266">
        <f>PROTECT!H12</f>
        <v>1</v>
      </c>
      <c r="Z32" s="306" t="s">
        <v>463</v>
      </c>
      <c r="AA32" s="307" t="s">
        <v>464</v>
      </c>
      <c r="AB32" s="274">
        <v>3</v>
      </c>
      <c r="AC32" s="264">
        <f t="shared" si="6"/>
        <v>1</v>
      </c>
      <c r="AD32" s="265">
        <f>IDENTIFY!G13</f>
        <v>1</v>
      </c>
      <c r="AE32" s="266">
        <f>IDENTIFY!H13</f>
        <v>1</v>
      </c>
    </row>
    <row r="33" spans="12:31" ht="92.1" customHeight="1">
      <c r="L33" s="301" t="s">
        <v>465</v>
      </c>
      <c r="M33" s="308" t="s">
        <v>466</v>
      </c>
      <c r="N33" s="302">
        <v>3</v>
      </c>
      <c r="O33" s="264">
        <f t="shared" si="4"/>
        <v>1</v>
      </c>
      <c r="P33" s="265">
        <f>PROTECT!G16</f>
        <v>1</v>
      </c>
      <c r="Q33" s="266">
        <f>PROTECT!H16</f>
        <v>1</v>
      </c>
      <c r="S33" s="303" t="s">
        <v>467</v>
      </c>
      <c r="T33" s="304" t="s">
        <v>468</v>
      </c>
      <c r="U33" s="305">
        <v>3</v>
      </c>
      <c r="V33" s="264">
        <f t="shared" si="5"/>
        <v>1</v>
      </c>
      <c r="W33" s="265">
        <f>PROTECT!G51</f>
        <v>1</v>
      </c>
      <c r="X33" s="266">
        <f>PROTECT!H51</f>
        <v>1</v>
      </c>
      <c r="Z33" s="306" t="s">
        <v>469</v>
      </c>
      <c r="AA33" s="307" t="s">
        <v>470</v>
      </c>
      <c r="AB33" s="274">
        <v>3</v>
      </c>
      <c r="AC33" s="264">
        <f t="shared" si="6"/>
        <v>1</v>
      </c>
      <c r="AD33" s="265">
        <f>IDENTIFY!G24</f>
        <v>1</v>
      </c>
      <c r="AE33" s="266">
        <f>IDENTIFY!H24</f>
        <v>1</v>
      </c>
    </row>
    <row r="34" spans="12:31" ht="92.1" customHeight="1">
      <c r="L34" s="301" t="s">
        <v>471</v>
      </c>
      <c r="M34" s="308" t="s">
        <v>472</v>
      </c>
      <c r="N34" s="302">
        <v>3</v>
      </c>
      <c r="O34" s="264">
        <f t="shared" si="4"/>
        <v>1</v>
      </c>
      <c r="P34" s="265">
        <f>PROTECT!G17</f>
        <v>1</v>
      </c>
      <c r="Q34" s="266">
        <f>PROTECT!H17</f>
        <v>1</v>
      </c>
      <c r="S34" s="303" t="s">
        <v>473</v>
      </c>
      <c r="T34" s="304" t="s">
        <v>474</v>
      </c>
      <c r="U34" s="305">
        <v>3</v>
      </c>
      <c r="V34" s="264">
        <f t="shared" si="5"/>
        <v>1</v>
      </c>
      <c r="W34" s="265">
        <f>PROTECT!G71</f>
        <v>1</v>
      </c>
      <c r="X34" s="266">
        <f>PROTECT!H71</f>
        <v>1</v>
      </c>
      <c r="Z34" s="306" t="s">
        <v>475</v>
      </c>
      <c r="AA34" s="307" t="s">
        <v>476</v>
      </c>
      <c r="AB34" s="274">
        <v>3</v>
      </c>
      <c r="AC34" s="264">
        <f t="shared" si="6"/>
        <v>1</v>
      </c>
      <c r="AD34" s="265">
        <f>IDENTIFY!G26</f>
        <v>1</v>
      </c>
      <c r="AE34" s="266">
        <f>IDENTIFY!H26</f>
        <v>1</v>
      </c>
    </row>
    <row r="35" spans="12:31" ht="92.1" customHeight="1">
      <c r="L35" s="301" t="s">
        <v>477</v>
      </c>
      <c r="M35" s="308" t="s">
        <v>478</v>
      </c>
      <c r="N35" s="302">
        <v>3</v>
      </c>
      <c r="O35" s="264">
        <f t="shared" si="4"/>
        <v>1</v>
      </c>
      <c r="P35" s="265">
        <f>PROTECT!G18</f>
        <v>1</v>
      </c>
      <c r="Q35" s="266">
        <f>PROTECT!H18</f>
        <v>1</v>
      </c>
      <c r="S35" s="303" t="s">
        <v>479</v>
      </c>
      <c r="T35" s="304" t="s">
        <v>480</v>
      </c>
      <c r="U35" s="305">
        <v>3</v>
      </c>
      <c r="V35" s="264">
        <f t="shared" si="5"/>
        <v>1</v>
      </c>
      <c r="W35" s="265">
        <f>PROTECT!G72</f>
        <v>1</v>
      </c>
      <c r="X35" s="266">
        <f>PROTECT!H72</f>
        <v>1</v>
      </c>
      <c r="Z35" s="306" t="s">
        <v>481</v>
      </c>
      <c r="AA35" s="307" t="s">
        <v>482</v>
      </c>
      <c r="AB35" s="274">
        <v>3</v>
      </c>
      <c r="AC35" s="264">
        <f t="shared" si="6"/>
        <v>1</v>
      </c>
      <c r="AD35" s="265">
        <f>IDENTIFY!G27</f>
        <v>1</v>
      </c>
      <c r="AE35" s="266">
        <f>IDENTIFY!H27</f>
        <v>1</v>
      </c>
    </row>
    <row r="36" spans="12:31" ht="92.1" customHeight="1" thickBot="1">
      <c r="L36" s="301" t="s">
        <v>483</v>
      </c>
      <c r="M36" s="308" t="s">
        <v>484</v>
      </c>
      <c r="N36" s="302">
        <v>3</v>
      </c>
      <c r="O36" s="264">
        <f t="shared" ref="O36:O41" si="7">AVERAGE(P36,Q36)</f>
        <v>1</v>
      </c>
      <c r="P36" s="265">
        <f>PROTECT!G19</f>
        <v>1</v>
      </c>
      <c r="Q36" s="266">
        <f>PROTECT!H19</f>
        <v>1</v>
      </c>
      <c r="S36" s="303" t="s">
        <v>485</v>
      </c>
      <c r="T36" s="304" t="s">
        <v>486</v>
      </c>
      <c r="U36" s="305">
        <v>3</v>
      </c>
      <c r="V36" s="264">
        <f t="shared" si="5"/>
        <v>1</v>
      </c>
      <c r="W36" s="265">
        <f>DETECT!G5</f>
        <v>1</v>
      </c>
      <c r="X36" s="266">
        <f>DETECT!H5</f>
        <v>1</v>
      </c>
      <c r="Z36" s="309" t="s">
        <v>487</v>
      </c>
      <c r="AA36" s="310" t="s">
        <v>488</v>
      </c>
      <c r="AB36" s="311">
        <v>3</v>
      </c>
      <c r="AC36" s="279">
        <f>AVERAGE(AD36,AE36)</f>
        <v>1</v>
      </c>
      <c r="AD36" s="272">
        <f>PROTECT!G43</f>
        <v>1</v>
      </c>
      <c r="AE36" s="273">
        <f>PROTECT!H43</f>
        <v>1</v>
      </c>
    </row>
    <row r="37" spans="12:31" ht="92.1" customHeight="1">
      <c r="L37" s="301" t="s">
        <v>489</v>
      </c>
      <c r="M37" s="308" t="s">
        <v>490</v>
      </c>
      <c r="N37" s="302">
        <v>3</v>
      </c>
      <c r="O37" s="264">
        <f t="shared" si="7"/>
        <v>1</v>
      </c>
      <c r="P37" s="265">
        <f>PROTECT!G46</f>
        <v>1</v>
      </c>
      <c r="Q37" s="266">
        <f>PROTECT!H46</f>
        <v>1</v>
      </c>
      <c r="S37" s="303" t="s">
        <v>491</v>
      </c>
      <c r="T37" s="304" t="s">
        <v>492</v>
      </c>
      <c r="U37" s="305">
        <v>3</v>
      </c>
      <c r="V37" s="264">
        <f t="shared" si="5"/>
        <v>1</v>
      </c>
      <c r="W37" s="265">
        <f>RESPOND!G14</f>
        <v>1</v>
      </c>
      <c r="X37" s="266">
        <f>RESPOND!H14</f>
        <v>1</v>
      </c>
    </row>
    <row r="38" spans="12:31" ht="92.1" customHeight="1" thickBot="1">
      <c r="L38" s="301" t="s">
        <v>493</v>
      </c>
      <c r="M38" s="308" t="s">
        <v>494</v>
      </c>
      <c r="N38" s="302">
        <v>3</v>
      </c>
      <c r="O38" s="264">
        <f t="shared" si="7"/>
        <v>1</v>
      </c>
      <c r="P38" s="265">
        <f>PROTECT!G58</f>
        <v>1</v>
      </c>
      <c r="Q38" s="266">
        <f>PROTECT!H58</f>
        <v>1</v>
      </c>
      <c r="S38" s="312" t="s">
        <v>495</v>
      </c>
      <c r="T38" s="313" t="s">
        <v>496</v>
      </c>
      <c r="U38" s="314">
        <v>3</v>
      </c>
      <c r="V38" s="279">
        <f>AVERAGE(W38,X38)</f>
        <v>1</v>
      </c>
      <c r="W38" s="272">
        <f>RESPOND!G16</f>
        <v>1</v>
      </c>
      <c r="X38" s="273">
        <f>RESPOND!H16</f>
        <v>1</v>
      </c>
    </row>
    <row r="39" spans="12:31" ht="92.1" customHeight="1">
      <c r="L39" s="301" t="s">
        <v>497</v>
      </c>
      <c r="M39" s="308" t="s">
        <v>498</v>
      </c>
      <c r="N39" s="302">
        <v>3</v>
      </c>
      <c r="O39" s="264">
        <f t="shared" si="7"/>
        <v>1</v>
      </c>
      <c r="P39" s="265">
        <f>PROTECT!G69</f>
        <v>1</v>
      </c>
      <c r="Q39" s="266">
        <f>PROTECT!H69</f>
        <v>1</v>
      </c>
    </row>
    <row r="40" spans="12:31" ht="92.1" customHeight="1">
      <c r="L40" s="301" t="s">
        <v>499</v>
      </c>
      <c r="M40" s="315" t="s">
        <v>500</v>
      </c>
      <c r="N40" s="302">
        <v>3</v>
      </c>
      <c r="O40" s="264">
        <f t="shared" si="7"/>
        <v>1</v>
      </c>
      <c r="P40" s="265">
        <f>PROTECT!G70</f>
        <v>1</v>
      </c>
      <c r="Q40" s="266">
        <f>PROTECT!H70</f>
        <v>1</v>
      </c>
    </row>
    <row r="41" spans="12:31" ht="92.1" customHeight="1">
      <c r="L41" s="301" t="s">
        <v>501</v>
      </c>
      <c r="M41" s="308" t="s">
        <v>502</v>
      </c>
      <c r="N41" s="302">
        <v>3</v>
      </c>
      <c r="O41" s="264">
        <f t="shared" si="7"/>
        <v>1</v>
      </c>
      <c r="P41" s="265">
        <f>DETECT!G4</f>
        <v>1</v>
      </c>
      <c r="Q41" s="266">
        <f>DETECT!H4</f>
        <v>1</v>
      </c>
    </row>
    <row r="42" spans="12:31" ht="92.1" customHeight="1" thickBot="1">
      <c r="L42" s="316" t="s">
        <v>503</v>
      </c>
      <c r="M42" s="317" t="s">
        <v>504</v>
      </c>
      <c r="N42" s="318">
        <v>3</v>
      </c>
      <c r="O42" s="279">
        <f t="shared" si="4"/>
        <v>1</v>
      </c>
      <c r="P42" s="272">
        <f>DETECT!G19</f>
        <v>1</v>
      </c>
      <c r="Q42" s="273">
        <f>DETECT!H19</f>
        <v>1</v>
      </c>
    </row>
  </sheetData>
  <sheetProtection algorithmName="SHA-512" hashValue="az/Dr85qkvXJAFFGcb5oMEevsWJAul8KySkJeZHqfqoDz3WNb0SY/AXwIZxI42dgrbPrEvSL+dToqNy7KKcvUw==" saltValue="v9MoP5E1EZVlrsYVtsC6+Q==" spinCount="100000" sheet="1" objects="1" scenarios="1"/>
  <mergeCells count="24">
    <mergeCell ref="Z29:AA29"/>
    <mergeCell ref="S28:X28"/>
    <mergeCell ref="Z28:AE28"/>
    <mergeCell ref="A19:A20"/>
    <mergeCell ref="A21:A24"/>
    <mergeCell ref="A25:A26"/>
    <mergeCell ref="L29:M29"/>
    <mergeCell ref="S29:T29"/>
    <mergeCell ref="B2:B3"/>
    <mergeCell ref="L28:Q28"/>
    <mergeCell ref="A11:A13"/>
    <mergeCell ref="A14:A18"/>
    <mergeCell ref="D2:D4"/>
    <mergeCell ref="M2:M3"/>
    <mergeCell ref="M12:M13"/>
    <mergeCell ref="N12:O13"/>
    <mergeCell ref="A5:A10"/>
    <mergeCell ref="M4:M5"/>
    <mergeCell ref="O2:P3"/>
    <mergeCell ref="C2:C4"/>
    <mergeCell ref="E2:E4"/>
    <mergeCell ref="F2:F4"/>
    <mergeCell ref="H2:K3"/>
    <mergeCell ref="H4:K5"/>
  </mergeCells>
  <conditionalFormatting sqref="D5:F10">
    <cfRule type="cellIs" dxfId="13" priority="2" operator="greaterThanOrEqual">
      <formula>$C$11</formula>
    </cfRule>
  </conditionalFormatting>
  <conditionalFormatting sqref="D5:F26">
    <cfRule type="cellIs" dxfId="12" priority="1" operator="lessThan">
      <formula>$C$11</formula>
    </cfRule>
  </conditionalFormatting>
  <conditionalFormatting sqref="E5:E12 D11:F26">
    <cfRule type="cellIs" dxfId="11" priority="17" operator="greaterThanOrEqual">
      <formula>$C$11</formula>
    </cfRule>
  </conditionalFormatting>
  <conditionalFormatting sqref="E5:E12">
    <cfRule type="cellIs" dxfId="10" priority="16" operator="lessThan">
      <formula>$C$11</formula>
    </cfRule>
  </conditionalFormatting>
  <conditionalFormatting sqref="F28">
    <cfRule type="expression" dxfId="9" priority="537">
      <formula>E28&lt;C28</formula>
    </cfRule>
    <cfRule type="expression" dxfId="8" priority="538">
      <formula>F28&gt;E28</formula>
    </cfRule>
  </conditionalFormatting>
  <conditionalFormatting sqref="M4">
    <cfRule type="cellIs" dxfId="7" priority="541" operator="greaterThanOrEqual">
      <formula>$H$4</formula>
    </cfRule>
    <cfRule type="expression" dxfId="6" priority="542">
      <formula>M4&lt;H4</formula>
    </cfRule>
  </conditionalFormatting>
  <conditionalFormatting sqref="O30:Q42">
    <cfRule type="cellIs" dxfId="5" priority="11" operator="lessThan">
      <formula>$N$30</formula>
    </cfRule>
    <cfRule type="cellIs" dxfId="4" priority="12" operator="greaterThanOrEqual">
      <formula>$N$30</formula>
    </cfRule>
  </conditionalFormatting>
  <conditionalFormatting sqref="V30:X38">
    <cfRule type="cellIs" dxfId="3" priority="9" operator="lessThan">
      <formula>$U$30</formula>
    </cfRule>
    <cfRule type="cellIs" dxfId="2" priority="10" operator="greaterThanOrEqual">
      <formula>$U$30</formula>
    </cfRule>
  </conditionalFormatting>
  <conditionalFormatting sqref="AC30:AE36">
    <cfRule type="cellIs" dxfId="1" priority="7" operator="lessThan">
      <formula>$AB$30</formula>
    </cfRule>
    <cfRule type="cellIs" dxfId="0" priority="8" operator="greaterThanOrEqual">
      <formula>$AB$30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8" ma:contentTypeDescription="Create a new document." ma:contentTypeScope="" ma:versionID="52470e32b32fe61e929f9d6662961a0b">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86112178da345529f2ebebfa5844d3f5"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element ref="ns2:f3653aaac70c422b8ee5cbabce0c344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element name="f3653aaac70c422b8ee5cbabce0c344b" ma:index="25" nillable="true" ma:taxonomy="true" ma:internalName="f3653aaac70c422b8ee5cbabce0c344b" ma:taxonomyFieldName="test" ma:displayName="test" ma:default="" ma:fieldId="{f3653aaa-c70c-422b-8ee5-cbabce0c344b}"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Value>4406</Value>
    </TaxCatchAll>
    <geaa57b4e7aa40c2a67da17716e31ca5 xmlns="48df5784-83fe-46ae-8d25-fce6a602c372">
      <Terms xmlns="http://schemas.microsoft.com/office/infopath/2007/PartnerControls">
        <TermInfo xmlns="http://schemas.microsoft.com/office/infopath/2007/PartnerControls">
          <TermName xmlns="http://schemas.microsoft.com/office/infopath/2007/PartnerControls">02. CyFun_tools＆mappings</TermName>
          <TermId xmlns="http://schemas.microsoft.com/office/infopath/2007/PartnerControls">9665f90d-c8b4-49df-ab97-88e9405ed8f1</TermId>
        </TermInfo>
      </Terms>
    </geaa57b4e7aa40c2a67da17716e31ca5>
    <f3653aaac70c422b8ee5cbabce0c344b xmlns="48df5784-83fe-46ae-8d25-fce6a602c372">
      <Terms xmlns="http://schemas.microsoft.com/office/infopath/2007/PartnerControls"/>
    </f3653aaac70c422b8ee5cbabce0c344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2F6659-7578-49BC-A67B-1173E6AC2ED5}"/>
</file>

<file path=customXml/itemProps2.xml><?xml version="1.0" encoding="utf-8"?>
<ds:datastoreItem xmlns:ds="http://schemas.openxmlformats.org/officeDocument/2006/customXml" ds:itemID="{C9CB62E8-7BB4-4C2D-AEB7-2911455AA88D}"/>
</file>

<file path=customXml/itemProps3.xml><?xml version="1.0" encoding="utf-8"?>
<ds:datastoreItem xmlns:ds="http://schemas.openxmlformats.org/officeDocument/2006/customXml" ds:itemID="{D93FA39F-1684-4CC3-8BC3-B9469E675C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Stevens Dorien</cp:lastModifiedBy>
  <cp:revision/>
  <dcterms:created xsi:type="dcterms:W3CDTF">2019-01-25T14:53:12Z</dcterms:created>
  <dcterms:modified xsi:type="dcterms:W3CDTF">2026-02-27T09:59:31Z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4406;#02. CyFun_tools＆mappings|9665f90d-c8b4-49df-ab97-88e9405ed8f1</vt:lpwstr>
  </property>
  <property fmtid="{D5CDD505-2E9C-101B-9397-08002B2CF9AE}" pid="5" name="test">
    <vt:lpwstr/>
  </property>
</Properties>
</file>